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sonal\Geology\2015\Spring\"/>
    </mc:Choice>
  </mc:AlternateContent>
  <bookViews>
    <workbookView xWindow="120" yWindow="315" windowWidth="10005" windowHeight="9825" tabRatio="641"/>
  </bookViews>
  <sheets>
    <sheet name="2014F 113-Monday 230" sheetId="11" r:id="rId1"/>
    <sheet name="2014F 113-Wed" sheetId="3" r:id="rId2"/>
    <sheet name="Sheet1" sheetId="5" r:id="rId3"/>
  </sheets>
  <definedNames>
    <definedName name="_xlnm._FilterDatabase" localSheetId="0" hidden="1">'2014F 113-Monday 230'!$A$4:$AJ$22</definedName>
    <definedName name="_xlnm._FilterDatabase" localSheetId="1" hidden="1">'2014F 113-Wed'!$A$4:$AI$23</definedName>
    <definedName name="_xlnm.Print_Area" localSheetId="0">'2014F 113-Monday 230'!$A$1:$U$22</definedName>
    <definedName name="_xlnm.Print_Area" localSheetId="1">'2014F 113-Wed'!$A$1:$T$23</definedName>
  </definedNames>
  <calcPr calcId="152511"/>
</workbook>
</file>

<file path=xl/calcChain.xml><?xml version="1.0" encoding="utf-8"?>
<calcChain xmlns="http://schemas.openxmlformats.org/spreadsheetml/2006/main">
  <c r="G4" i="3" l="1"/>
  <c r="C6" i="11" l="1"/>
  <c r="Q15" i="3" l="1"/>
  <c r="Q18" i="3"/>
  <c r="Q17" i="3"/>
  <c r="Q16" i="3"/>
  <c r="Q14" i="3"/>
  <c r="Q13" i="3"/>
  <c r="Q12" i="3"/>
  <c r="Q11" i="3"/>
  <c r="Q10" i="3"/>
  <c r="Q9" i="3"/>
  <c r="Q8" i="3"/>
  <c r="Q7" i="3"/>
  <c r="Q6" i="3"/>
  <c r="Q5" i="3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5" i="11"/>
  <c r="C17" i="11" l="1"/>
  <c r="C16" i="11"/>
  <c r="C15" i="11"/>
  <c r="C14" i="11"/>
  <c r="C13" i="11"/>
  <c r="C12" i="11"/>
  <c r="C11" i="11"/>
  <c r="C10" i="11"/>
  <c r="C9" i="11"/>
  <c r="C7" i="11"/>
  <c r="C8" i="11"/>
  <c r="B15" i="3" l="1"/>
  <c r="B13" i="3"/>
  <c r="C25" i="11"/>
  <c r="V25" i="11" s="1"/>
  <c r="C18" i="11" l="1"/>
  <c r="C5" i="11"/>
  <c r="B18" i="3"/>
  <c r="B17" i="3"/>
  <c r="B16" i="3"/>
  <c r="B14" i="3"/>
  <c r="B12" i="3"/>
  <c r="B11" i="3"/>
  <c r="B10" i="3"/>
  <c r="B9" i="3"/>
  <c r="B8" i="3"/>
  <c r="B7" i="3"/>
  <c r="B6" i="3"/>
  <c r="B5" i="3"/>
  <c r="U6" i="3" l="1"/>
  <c r="V7" i="11"/>
  <c r="V21" i="11" l="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6" i="11"/>
  <c r="V5" i="1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V3" i="11"/>
  <c r="W25" i="11" s="1"/>
  <c r="Y25" i="11" s="1"/>
  <c r="V2" i="11"/>
  <c r="W5" i="11" l="1"/>
  <c r="Y5" i="11" s="1"/>
  <c r="W6" i="11"/>
  <c r="Y6" i="11" s="1"/>
  <c r="W7" i="11"/>
  <c r="Y7" i="11" s="1"/>
  <c r="W8" i="11"/>
  <c r="Y8" i="11" s="1"/>
  <c r="W9" i="11"/>
  <c r="Y9" i="11" s="1"/>
  <c r="W10" i="11"/>
  <c r="Y10" i="11" s="1"/>
  <c r="W11" i="11"/>
  <c r="Y11" i="11" s="1"/>
  <c r="W12" i="11"/>
  <c r="Y12" i="11" s="1"/>
  <c r="W13" i="11"/>
  <c r="Y13" i="11" s="1"/>
  <c r="W14" i="11"/>
  <c r="Y14" i="11" s="1"/>
  <c r="W15" i="11"/>
  <c r="Y15" i="11" s="1"/>
  <c r="W16" i="11"/>
  <c r="Y16" i="11" s="1"/>
  <c r="W17" i="11"/>
  <c r="Y17" i="11" s="1"/>
  <c r="W18" i="11"/>
  <c r="Y18" i="11" s="1"/>
  <c r="W19" i="11"/>
  <c r="W20" i="11"/>
  <c r="W21" i="11"/>
  <c r="U3" i="3" l="1"/>
  <c r="V6" i="3" s="1"/>
  <c r="X6" i="3" s="1"/>
  <c r="U17" i="3"/>
  <c r="U14" i="3"/>
  <c r="U8" i="3"/>
  <c r="C4" i="3"/>
  <c r="D4" i="3" s="1"/>
  <c r="E4" i="3" s="1"/>
  <c r="F4" i="3" s="1"/>
  <c r="H4" i="3" s="1"/>
  <c r="I4" i="3" s="1"/>
  <c r="J4" i="3" s="1"/>
  <c r="K4" i="3" s="1"/>
  <c r="L4" i="3" s="1"/>
  <c r="M4" i="3" s="1"/>
  <c r="N4" i="3" s="1"/>
  <c r="U22" i="3"/>
  <c r="U19" i="3"/>
  <c r="U11" i="3"/>
  <c r="U13" i="3"/>
  <c r="U20" i="3"/>
  <c r="U9" i="3"/>
  <c r="B17" i="5"/>
  <c r="B18" i="5"/>
  <c r="B14" i="5"/>
  <c r="B15" i="5"/>
  <c r="B16" i="5"/>
  <c r="B2" i="5"/>
  <c r="B3" i="5"/>
  <c r="B4" i="5"/>
  <c r="B5" i="5"/>
  <c r="B6" i="5"/>
  <c r="B7" i="5"/>
  <c r="B8" i="5"/>
  <c r="B9" i="5"/>
  <c r="B10" i="5"/>
  <c r="B11" i="5"/>
  <c r="B12" i="5"/>
  <c r="B13" i="5"/>
  <c r="B1" i="5"/>
  <c r="U18" i="3"/>
  <c r="U16" i="3"/>
  <c r="U15" i="3"/>
  <c r="U12" i="3"/>
  <c r="U10" i="3"/>
  <c r="U7" i="3"/>
  <c r="U5" i="3"/>
  <c r="U2" i="3"/>
  <c r="V16" i="3" l="1"/>
  <c r="X16" i="3" s="1"/>
  <c r="V5" i="3"/>
  <c r="X5" i="3" s="1"/>
  <c r="V7" i="3"/>
  <c r="X7" i="3" s="1"/>
  <c r="V12" i="3"/>
  <c r="X12" i="3" s="1"/>
  <c r="V18" i="3"/>
  <c r="X18" i="3" s="1"/>
  <c r="V13" i="3"/>
  <c r="X13" i="3" s="1"/>
  <c r="V9" i="3"/>
  <c r="X9" i="3" s="1"/>
  <c r="V17" i="3"/>
  <c r="X17" i="3" s="1"/>
  <c r="V11" i="3"/>
  <c r="X11" i="3" s="1"/>
  <c r="V8" i="3"/>
  <c r="X8" i="3" s="1"/>
  <c r="V14" i="3"/>
  <c r="X14" i="3" s="1"/>
  <c r="V15" i="3"/>
  <c r="X15" i="3" s="1"/>
  <c r="V19" i="3"/>
  <c r="V20" i="3"/>
  <c r="V22" i="3"/>
  <c r="V10" i="3"/>
  <c r="X10" i="3" s="1"/>
</calcChain>
</file>

<file path=xl/comments1.xml><?xml version="1.0" encoding="utf-8"?>
<comments xmlns="http://schemas.openxmlformats.org/spreadsheetml/2006/main">
  <authors>
    <author>Quarles, William A.</author>
    <author>Al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at Golf Tournament. Came in two office hour days to look at sedimentary rocks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at Golf Tournament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Mother in Hospital - made up with LD</t>
        </r>
      </text>
    </comment>
    <comment ref="G17" authorId="1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  <comment ref="C18" authorId="1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  <comment ref="H18" authorId="1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</commentList>
</comments>
</file>

<file path=xl/comments2.xml><?xml version="1.0" encoding="utf-8"?>
<comments xmlns="http://schemas.openxmlformats.org/spreadsheetml/2006/main">
  <authors>
    <author>Al</author>
    <author>Quarles, William A.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Al:</t>
        </r>
        <r>
          <rPr>
            <sz val="9"/>
            <color indexed="81"/>
            <rFont val="Tahoma"/>
            <family val="2"/>
          </rPr>
          <t xml:space="preserve">
Missed one lab due to snow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Baseball - to makeup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Al emailed on 3/9/15 about makeup work due next week.</t>
        </r>
      </text>
    </comment>
    <comment ref="E17" authorId="1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makeup work in lab manual and extra soil</t>
        </r>
      </text>
    </comment>
  </commentList>
</comments>
</file>

<file path=xl/sharedStrings.xml><?xml version="1.0" encoding="utf-8"?>
<sst xmlns="http://schemas.openxmlformats.org/spreadsheetml/2006/main" count="121" uniqueCount="90">
  <si>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</si>
  <si>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</si>
  <si>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</si>
  <si>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</si>
  <si>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</si>
  <si>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</si>
  <si>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</si>
  <si>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</si>
  <si>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</si>
  <si>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</si>
  <si>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</si>
  <si>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</si>
  <si>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</si>
  <si>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</si>
  <si>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</si>
  <si>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</si>
  <si>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Meta Rock
Quiz</t>
  </si>
  <si>
    <t>Wednesday
Section 003</t>
  </si>
  <si>
    <t>Streams</t>
  </si>
  <si>
    <t>Topo</t>
  </si>
  <si>
    <t>Geo Time</t>
  </si>
  <si>
    <t>Weath-
ering</t>
  </si>
  <si>
    <t>Monday am
Section 005</t>
  </si>
  <si>
    <t>Missed</t>
  </si>
  <si>
    <t>GeoTime</t>
  </si>
  <si>
    <t>EC</t>
  </si>
  <si>
    <t>Spring
Break</t>
  </si>
  <si>
    <t>Global Climate</t>
  </si>
  <si>
    <t xml:space="preserve">Ashley, Jordan E. </t>
  </si>
  <si>
    <t xml:space="preserve">Bundy, Sarah A. </t>
  </si>
  <si>
    <t xml:space="preserve">Burroughs, Delayna L. </t>
  </si>
  <si>
    <t xml:space="preserve">Lee, Katelyn E. </t>
  </si>
  <si>
    <t xml:space="preserve">Paxton, Gabriel N. </t>
  </si>
  <si>
    <t xml:space="preserve">Shine, Juliet R. </t>
  </si>
  <si>
    <t xml:space="preserve">Tate, Bradford M. </t>
  </si>
  <si>
    <t xml:space="preserve">Wilson, Malaika N. </t>
  </si>
  <si>
    <t xml:space="preserve">Montgomery, Jennie L. </t>
  </si>
  <si>
    <t>Woolridge, Lashawn</t>
  </si>
  <si>
    <t>n</t>
  </si>
  <si>
    <r>
      <t xml:space="preserve">Lorimer, Margaret </t>
    </r>
    <r>
      <rPr>
        <b/>
        <sz val="10"/>
        <rFont val="Arial"/>
        <family val="2"/>
      </rPr>
      <t>Caroline</t>
    </r>
  </si>
  <si>
    <r>
      <t xml:space="preserve">Maloney, </t>
    </r>
    <r>
      <rPr>
        <b/>
        <sz val="10"/>
        <rFont val="Arial"/>
        <family val="2"/>
      </rPr>
      <t>Kris</t>
    </r>
    <r>
      <rPr>
        <sz val="10"/>
        <rFont val="Arial"/>
        <family val="2"/>
      </rPr>
      <t xml:space="preserve"> G. </t>
    </r>
  </si>
  <si>
    <r>
      <t xml:space="preserve">Burdette, </t>
    </r>
    <r>
      <rPr>
        <b/>
        <sz val="10"/>
        <rFont val="Arial"/>
        <family val="2"/>
      </rPr>
      <t>Victoria</t>
    </r>
    <r>
      <rPr>
        <sz val="10"/>
        <rFont val="Arial"/>
        <family val="2"/>
      </rPr>
      <t xml:space="preserve"> L. </t>
    </r>
  </si>
  <si>
    <r>
      <t xml:space="preserve">Dickson, </t>
    </r>
    <r>
      <rPr>
        <b/>
        <sz val="10"/>
        <rFont val="Arial"/>
        <family val="2"/>
      </rPr>
      <t>Taylor</t>
    </r>
    <r>
      <rPr>
        <sz val="10"/>
        <rFont val="Arial"/>
        <family val="2"/>
      </rPr>
      <t xml:space="preserve"> B. </t>
    </r>
  </si>
  <si>
    <r>
      <t xml:space="preserve">Lambert, </t>
    </r>
    <r>
      <rPr>
        <b/>
        <sz val="10"/>
        <rFont val="Arial"/>
        <family val="2"/>
      </rPr>
      <t>Elizabeth</t>
    </r>
    <r>
      <rPr>
        <sz val="10"/>
        <rFont val="Arial"/>
        <family val="2"/>
      </rPr>
      <t xml:space="preserve"> M. </t>
    </r>
  </si>
  <si>
    <r>
      <t xml:space="preserve">Young, </t>
    </r>
    <r>
      <rPr>
        <b/>
        <sz val="10"/>
        <rFont val="Arial"/>
        <family val="2"/>
      </rPr>
      <t>Leah</t>
    </r>
    <r>
      <rPr>
        <sz val="10"/>
        <rFont val="Arial"/>
        <family val="2"/>
      </rPr>
      <t xml:space="preserve"> P. </t>
    </r>
  </si>
  <si>
    <r>
      <t xml:space="preserve">Altman, </t>
    </r>
    <r>
      <rPr>
        <b/>
        <sz val="10"/>
        <rFont val="Arial"/>
        <family val="2"/>
      </rPr>
      <t>Jennifer</t>
    </r>
    <r>
      <rPr>
        <sz val="10"/>
        <rFont val="Arial"/>
        <family val="2"/>
      </rPr>
      <t xml:space="preserve"> L. </t>
    </r>
  </si>
  <si>
    <r>
      <t xml:space="preserve">Laber, </t>
    </r>
    <r>
      <rPr>
        <b/>
        <sz val="10"/>
        <rFont val="Arial"/>
        <family val="2"/>
      </rPr>
      <t>Cassidy</t>
    </r>
  </si>
  <si>
    <r>
      <t xml:space="preserve">Robbins, </t>
    </r>
    <r>
      <rPr>
        <b/>
        <sz val="10"/>
        <rFont val="Arial"/>
        <family val="2"/>
      </rPr>
      <t>John</t>
    </r>
    <r>
      <rPr>
        <sz val="10"/>
        <rFont val="Arial"/>
        <family val="2"/>
      </rPr>
      <t xml:space="preserve"> T. </t>
    </r>
  </si>
  <si>
    <r>
      <t xml:space="preserve">Dunkelberg, </t>
    </r>
    <r>
      <rPr>
        <b/>
        <sz val="10"/>
        <rFont val="Arial"/>
        <family val="2"/>
      </rPr>
      <t>Kara</t>
    </r>
    <r>
      <rPr>
        <sz val="10"/>
        <rFont val="Arial"/>
        <family val="2"/>
      </rPr>
      <t xml:space="preserve"> M. </t>
    </r>
  </si>
  <si>
    <r>
      <t xml:space="preserve">DeButts, </t>
    </r>
    <r>
      <rPr>
        <b/>
        <sz val="10"/>
        <rFont val="Arial"/>
        <family val="2"/>
      </rPr>
      <t>Savana</t>
    </r>
    <r>
      <rPr>
        <sz val="10"/>
        <rFont val="Arial"/>
        <family val="2"/>
      </rPr>
      <t xml:space="preserve"> D. </t>
    </r>
  </si>
  <si>
    <r>
      <t xml:space="preserve">Dolan, </t>
    </r>
    <r>
      <rPr>
        <b/>
        <sz val="10"/>
        <rFont val="Arial"/>
        <family val="2"/>
      </rPr>
      <t>Aleyna</t>
    </r>
    <r>
      <rPr>
        <sz val="10"/>
        <rFont val="Arial"/>
        <family val="2"/>
      </rPr>
      <t xml:space="preserve"> M. </t>
    </r>
  </si>
  <si>
    <r>
      <t xml:space="preserve">Keller, </t>
    </r>
    <r>
      <rPr>
        <b/>
        <sz val="10"/>
        <rFont val="Arial"/>
        <family val="2"/>
      </rPr>
      <t>Allie</t>
    </r>
    <r>
      <rPr>
        <sz val="10"/>
        <rFont val="Arial"/>
        <family val="2"/>
      </rPr>
      <t xml:space="preserve"> E. </t>
    </r>
  </si>
  <si>
    <r>
      <t xml:space="preserve">Berry, </t>
    </r>
    <r>
      <rPr>
        <b/>
        <sz val="10"/>
        <rFont val="Arial"/>
        <family val="2"/>
      </rPr>
      <t>Elena</t>
    </r>
    <r>
      <rPr>
        <sz val="10"/>
        <rFont val="Arial"/>
        <family val="2"/>
      </rPr>
      <t xml:space="preserve"> F. </t>
    </r>
  </si>
  <si>
    <r>
      <t xml:space="preserve">Sarvis, </t>
    </r>
    <r>
      <rPr>
        <b/>
        <sz val="10"/>
        <rFont val="Arial"/>
        <family val="2"/>
      </rPr>
      <t>Sarah</t>
    </r>
    <r>
      <rPr>
        <sz val="10"/>
        <rFont val="Arial"/>
        <family val="2"/>
      </rPr>
      <t xml:space="preserve"> E. </t>
    </r>
  </si>
  <si>
    <r>
      <t xml:space="preserve">Williamson, </t>
    </r>
    <r>
      <rPr>
        <b/>
        <sz val="10"/>
        <rFont val="Arial"/>
        <family val="2"/>
      </rPr>
      <t>Alexis</t>
    </r>
    <r>
      <rPr>
        <sz val="10"/>
        <rFont val="Arial"/>
        <family val="2"/>
      </rPr>
      <t xml:space="preserve"> C. </t>
    </r>
  </si>
  <si>
    <r>
      <t xml:space="preserve">Arnone, </t>
    </r>
    <r>
      <rPr>
        <b/>
        <sz val="10"/>
        <rFont val="Arial"/>
        <family val="2"/>
      </rPr>
      <t>Gabrielle</t>
    </r>
    <r>
      <rPr>
        <sz val="10"/>
        <rFont val="Arial"/>
        <family val="2"/>
      </rPr>
      <t xml:space="preserve"> A. </t>
    </r>
  </si>
  <si>
    <t>missed</t>
  </si>
  <si>
    <r>
      <t xml:space="preserve">Sadlon, Ryan </t>
    </r>
    <r>
      <rPr>
        <b/>
        <sz val="10"/>
        <rFont val="Arial"/>
        <family val="2"/>
      </rPr>
      <t>Hunter</t>
    </r>
  </si>
  <si>
    <r>
      <t xml:space="preserve">Robins, Brunson </t>
    </r>
    <r>
      <rPr>
        <b/>
        <sz val="10"/>
        <rFont val="Arial"/>
        <family val="2"/>
      </rPr>
      <t>Corey</t>
    </r>
  </si>
  <si>
    <t>MinQ</t>
  </si>
  <si>
    <t>IgnQ</t>
  </si>
  <si>
    <t>Min</t>
  </si>
  <si>
    <t>ashleyj3@mailbox.winthrop.edu</t>
  </si>
  <si>
    <t>bundys4@mailbox.winthrop.edu</t>
  </si>
  <si>
    <t>burdettev2@mailbox.winthrop.edu</t>
  </si>
  <si>
    <t>burroughsd6@mailbox.winthrop.edu</t>
  </si>
  <si>
    <t>dicksont4@mailbox.winthrop.edu</t>
  </si>
  <si>
    <t>lamberte5@mailbox.winthrop.edu</t>
  </si>
  <si>
    <t>leek18@mailbox.winthrop.edu</t>
  </si>
  <si>
    <t>lorimerm2@mailbox.winthrop.edu</t>
  </si>
  <si>
    <t>maloneyk3@mailbox.winthrop.edu</t>
  </si>
  <si>
    <t>paxtong2@mailbox.winthrop.edu</t>
  </si>
  <si>
    <t>robinsb2@mailbox.winthrop.edu</t>
  </si>
  <si>
    <t>tateb5@mailbox.winthrop.edu</t>
  </si>
  <si>
    <t>wilsonm47@mailbox.winthrop.edu</t>
  </si>
  <si>
    <t>woolridgel2@mailbox.winthrop.edu</t>
  </si>
  <si>
    <t>altmanj3@mailbox.winthrop.edu</t>
  </si>
  <si>
    <t>arnoneg2@mailbox.winthrop.edu</t>
  </si>
  <si>
    <t>berrye3@mailbox.winthrop.edu</t>
  </si>
  <si>
    <t>debuttss2@mailbox.winthrop.edu</t>
  </si>
  <si>
    <t>dolana4@mailbox.winthrop.edu</t>
  </si>
  <si>
    <t>dunkelbergk2@mailbox.winthrop.edu</t>
  </si>
  <si>
    <t>kellera3@mailbox.winthrop.edu</t>
  </si>
  <si>
    <t>laberc2@mailbox.winthrop.edu</t>
  </si>
  <si>
    <t>montgomeryj12@mailbox.winthrop.edu</t>
  </si>
  <si>
    <t>robbinsj6@mailbox.winthrop.edu</t>
  </si>
  <si>
    <t>sadlonr2@mailbox.winthrop.edu</t>
  </si>
  <si>
    <t>sarviss2@mailbox.winthrop.edu</t>
  </si>
  <si>
    <t>williamsona5@mailbox.winthrop.edu</t>
  </si>
  <si>
    <t>youngl17@mailbox.winthrop.edu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</si>
</sst>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165" fontId="3" fillId="0" borderId="1" xfId="0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6" fontId="3" fillId="0" borderId="5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1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4" fontId="3" fillId="0" borderId="0" xfId="0" applyNumberFormat="1" applyFont="1" applyFill="1"/>
    <xf numFmtId="0" fontId="1" fillId="0" borderId="0" xfId="0" applyFont="1" applyFill="1"/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65" fontId="1" fillId="0" borderId="2" xfId="0" quotePrefix="1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5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3" fillId="0" borderId="14" xfId="0" applyFont="1" applyFill="1" applyBorder="1"/>
    <xf numFmtId="0" fontId="3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1" fillId="2" borderId="0" xfId="0" applyFont="1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abSelected="1" zoomScale="80" zoomScaleNormal="8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2.75" x14ac:dyDescent="0.2"/>
  <cols>
    <col min="1" max="2" width="27.140625" style="14" customWidth="1"/>
    <col min="3" max="23" width="9.7109375" style="14" customWidth="1"/>
    <col min="24" max="24" width="3.42578125" style="14" bestFit="1" customWidth="1"/>
    <col min="25" max="25" width="9.28515625" style="14" customWidth="1"/>
    <col min="26" max="35" width="9.140625" style="14"/>
    <col min="36" max="36" width="34.5703125" style="14" customWidth="1"/>
    <col min="37" max="16384" width="9.140625" style="14"/>
  </cols>
  <sheetData>
    <row r="1" spans="1:36" ht="39.75" customHeight="1" x14ac:dyDescent="0.2">
      <c r="A1" s="34" t="s">
        <v>22</v>
      </c>
      <c r="B1" s="71"/>
      <c r="C1" s="12" t="s">
        <v>19</v>
      </c>
      <c r="D1" s="12" t="s">
        <v>2</v>
      </c>
      <c r="E1" s="11" t="s">
        <v>3</v>
      </c>
      <c r="F1" s="35" t="s">
        <v>21</v>
      </c>
      <c r="G1" s="12" t="s">
        <v>14</v>
      </c>
      <c r="H1" s="12" t="s">
        <v>13</v>
      </c>
      <c r="I1" s="12" t="s">
        <v>1</v>
      </c>
      <c r="J1" s="51" t="s">
        <v>26</v>
      </c>
      <c r="K1" s="12" t="s">
        <v>15</v>
      </c>
      <c r="L1" s="12" t="s">
        <v>20</v>
      </c>
      <c r="M1" s="12" t="s">
        <v>18</v>
      </c>
      <c r="N1" s="12" t="s">
        <v>12</v>
      </c>
      <c r="O1" s="35" t="s">
        <v>27</v>
      </c>
      <c r="P1" s="35" t="s">
        <v>25</v>
      </c>
      <c r="Q1" s="35" t="s">
        <v>25</v>
      </c>
      <c r="R1" s="12" t="s">
        <v>9</v>
      </c>
      <c r="S1" s="12" t="s">
        <v>10</v>
      </c>
      <c r="T1" s="12" t="s">
        <v>11</v>
      </c>
      <c r="U1" s="12" t="s">
        <v>16</v>
      </c>
      <c r="V1" s="11"/>
      <c r="W1" s="13"/>
    </row>
    <row r="2" spans="1:36" ht="15.95" customHeight="1" x14ac:dyDescent="0.2">
      <c r="A2" s="15" t="s">
        <v>7</v>
      </c>
      <c r="B2" s="72"/>
      <c r="C2" s="16">
        <v>10</v>
      </c>
      <c r="D2" s="16">
        <v>10</v>
      </c>
      <c r="E2" s="16">
        <v>10</v>
      </c>
      <c r="F2" s="63">
        <v>0</v>
      </c>
      <c r="G2" s="16">
        <v>10</v>
      </c>
      <c r="H2" s="16">
        <v>10</v>
      </c>
      <c r="I2" s="16">
        <v>10</v>
      </c>
      <c r="J2" s="16">
        <v>10</v>
      </c>
      <c r="K2" s="16">
        <v>10</v>
      </c>
      <c r="L2" s="16">
        <v>10</v>
      </c>
      <c r="M2" s="16">
        <v>10</v>
      </c>
      <c r="N2" s="16">
        <v>10</v>
      </c>
      <c r="O2" s="16">
        <v>10</v>
      </c>
      <c r="P2" s="16">
        <v>0</v>
      </c>
      <c r="Q2" s="16">
        <v>0</v>
      </c>
      <c r="R2" s="16">
        <v>10</v>
      </c>
      <c r="S2" s="16">
        <v>10</v>
      </c>
      <c r="T2" s="16">
        <v>10</v>
      </c>
      <c r="U2" s="16">
        <v>10</v>
      </c>
      <c r="V2" s="17">
        <f>SUM(C2:U2)</f>
        <v>160</v>
      </c>
      <c r="W2" s="18"/>
      <c r="Z2" s="31" t="s">
        <v>23</v>
      </c>
      <c r="AA2" s="31" t="s">
        <v>59</v>
      </c>
      <c r="AB2" s="31" t="s">
        <v>60</v>
      </c>
    </row>
    <row r="3" spans="1:36" ht="15.95" customHeight="1" x14ac:dyDescent="0.2">
      <c r="A3" s="15" t="s">
        <v>6</v>
      </c>
      <c r="B3" s="72"/>
      <c r="C3" s="26">
        <v>10</v>
      </c>
      <c r="D3" s="26">
        <v>10</v>
      </c>
      <c r="E3" s="26">
        <v>10</v>
      </c>
      <c r="F3" s="64">
        <v>0</v>
      </c>
      <c r="G3" s="26">
        <v>10</v>
      </c>
      <c r="H3" s="26">
        <v>10</v>
      </c>
      <c r="I3" s="26"/>
      <c r="J3" s="26"/>
      <c r="K3" s="26"/>
      <c r="L3" s="26"/>
      <c r="M3" s="26"/>
      <c r="N3" s="26"/>
      <c r="O3" s="16"/>
      <c r="P3" s="16"/>
      <c r="Q3" s="16"/>
      <c r="R3" s="26">
        <v>10</v>
      </c>
      <c r="S3" s="16">
        <v>10</v>
      </c>
      <c r="T3" s="16">
        <v>10</v>
      </c>
      <c r="U3" s="16"/>
      <c r="V3" s="16">
        <f>SUM(C3:U3)-R3</f>
        <v>70</v>
      </c>
      <c r="W3" s="19"/>
      <c r="Z3" s="53">
        <v>50</v>
      </c>
      <c r="AA3" s="52">
        <v>12</v>
      </c>
      <c r="AB3" s="52"/>
      <c r="AC3" s="52"/>
      <c r="AD3" s="54"/>
      <c r="AE3" s="54"/>
      <c r="AF3" s="53"/>
      <c r="AG3" s="53"/>
      <c r="AH3" s="53"/>
      <c r="AI3" s="53"/>
      <c r="AJ3" s="53"/>
    </row>
    <row r="4" spans="1:36" ht="15.95" customHeight="1" thickBot="1" x14ac:dyDescent="0.25">
      <c r="A4" s="20" t="s">
        <v>0</v>
      </c>
      <c r="B4" s="73"/>
      <c r="C4" s="21">
        <v>42030</v>
      </c>
      <c r="D4" s="21">
        <f>C4+7</f>
        <v>42037</v>
      </c>
      <c r="E4" s="21">
        <f t="shared" ref="E4:O4" si="0">D4+7</f>
        <v>42044</v>
      </c>
      <c r="F4" s="65">
        <f t="shared" si="0"/>
        <v>42051</v>
      </c>
      <c r="G4" s="21">
        <f t="shared" si="0"/>
        <v>42058</v>
      </c>
      <c r="H4" s="21">
        <f t="shared" si="0"/>
        <v>42065</v>
      </c>
      <c r="I4" s="21">
        <f t="shared" si="0"/>
        <v>42072</v>
      </c>
      <c r="J4" s="50">
        <f t="shared" si="0"/>
        <v>42079</v>
      </c>
      <c r="K4" s="21">
        <f t="shared" si="0"/>
        <v>42086</v>
      </c>
      <c r="L4" s="21">
        <f t="shared" si="0"/>
        <v>42093</v>
      </c>
      <c r="M4" s="21">
        <f t="shared" si="0"/>
        <v>42100</v>
      </c>
      <c r="N4" s="21">
        <f t="shared" si="0"/>
        <v>42107</v>
      </c>
      <c r="O4" s="21">
        <f t="shared" si="0"/>
        <v>42114</v>
      </c>
      <c r="P4" s="21"/>
      <c r="Q4" s="21"/>
      <c r="R4" s="21"/>
      <c r="S4" s="21"/>
      <c r="T4" s="21"/>
      <c r="U4" s="21"/>
      <c r="V4" s="22" t="s">
        <v>4</v>
      </c>
      <c r="W4" s="23" t="s">
        <v>5</v>
      </c>
      <c r="Z4" s="31" t="s">
        <v>19</v>
      </c>
      <c r="AA4" s="43"/>
      <c r="AB4" s="31"/>
      <c r="AC4" s="45"/>
      <c r="AD4" s="45"/>
      <c r="AE4" s="45"/>
    </row>
    <row r="5" spans="1:36" s="3" customFormat="1" ht="20.100000000000001" customHeight="1" x14ac:dyDescent="0.2">
      <c r="A5" s="33" t="s">
        <v>28</v>
      </c>
      <c r="B5" s="74"/>
      <c r="C5" s="28">
        <f>((Z$3-Z5)/Z$3)*10</f>
        <v>6.8999999999999995</v>
      </c>
      <c r="D5" s="59">
        <v>0</v>
      </c>
      <c r="E5" s="28">
        <v>10</v>
      </c>
      <c r="F5" s="66"/>
      <c r="G5" s="28">
        <v>10</v>
      </c>
      <c r="H5" s="59">
        <v>0</v>
      </c>
      <c r="I5" s="28"/>
      <c r="J5" s="27"/>
      <c r="K5" s="27"/>
      <c r="L5" s="28"/>
      <c r="M5" s="28"/>
      <c r="N5" s="28"/>
      <c r="O5" s="28"/>
      <c r="P5" s="27"/>
      <c r="Q5" s="28"/>
      <c r="R5" s="28">
        <f>(12-AA5)/12*10</f>
        <v>7.5</v>
      </c>
      <c r="S5" s="28">
        <v>3.25</v>
      </c>
      <c r="T5" s="59">
        <v>0</v>
      </c>
      <c r="U5" s="28"/>
      <c r="V5" s="1">
        <f>SUM(C5:U5)-MIN(R5:U5)</f>
        <v>37.65</v>
      </c>
      <c r="W5" s="2">
        <f t="shared" ref="W5:W21" si="1">V5/$V$3</f>
        <v>0.53785714285714281</v>
      </c>
      <c r="Y5" s="46" t="str">
        <f t="shared" ref="Y5:Y18" si="2">IF(W5&gt;0.894,"A",IF(W5&gt;0.864,"B+",IF(W5&gt;0.794,"B",IF(W5&gt;0.764,"C+",IF(W5&gt;0.694,"C",IF(W5&gt;0.594,"D","F"))))))</f>
        <v>F</v>
      </c>
      <c r="Z5" s="58">
        <v>15.5</v>
      </c>
      <c r="AA5" s="48">
        <v>3</v>
      </c>
      <c r="AB5" s="47"/>
      <c r="AC5" s="47"/>
      <c r="AD5" s="47"/>
      <c r="AE5" s="47"/>
      <c r="AF5" s="47"/>
      <c r="AG5" s="47"/>
      <c r="AJ5" s="76" t="s">
        <v>62</v>
      </c>
    </row>
    <row r="6" spans="1:36" s="3" customFormat="1" ht="20.100000000000001" customHeight="1" x14ac:dyDescent="0.2">
      <c r="A6" s="32" t="s">
        <v>29</v>
      </c>
      <c r="B6" s="74"/>
      <c r="C6" s="61">
        <f>((Z$3-Z6)/Z$3)*10-2</f>
        <v>4.3</v>
      </c>
      <c r="D6" s="28">
        <v>10</v>
      </c>
      <c r="E6" s="28">
        <v>10</v>
      </c>
      <c r="F6" s="66"/>
      <c r="G6" s="28">
        <v>10</v>
      </c>
      <c r="H6" s="28">
        <v>10</v>
      </c>
      <c r="I6" s="28"/>
      <c r="J6" s="27"/>
      <c r="K6" s="27"/>
      <c r="L6" s="27"/>
      <c r="M6" s="27"/>
      <c r="N6" s="28"/>
      <c r="O6" s="28"/>
      <c r="P6" s="27"/>
      <c r="Q6" s="27"/>
      <c r="R6" s="28">
        <f t="shared" ref="R6:R18" si="3">(12-AA6)/12*10</f>
        <v>7.5</v>
      </c>
      <c r="S6" s="67">
        <v>8</v>
      </c>
      <c r="T6" s="28">
        <v>7.5</v>
      </c>
      <c r="U6" s="28"/>
      <c r="V6" s="1">
        <f t="shared" ref="V6:V21" si="4">SUM(C6:U6)-MIN(R6:U6)</f>
        <v>59.8</v>
      </c>
      <c r="W6" s="5">
        <f t="shared" si="1"/>
        <v>0.8542857142857142</v>
      </c>
      <c r="Y6" s="46" t="str">
        <f t="shared" si="2"/>
        <v>B</v>
      </c>
      <c r="Z6" s="58">
        <v>18.5</v>
      </c>
      <c r="AA6" s="48">
        <v>3</v>
      </c>
      <c r="AB6" s="47"/>
      <c r="AC6" s="47"/>
      <c r="AD6" s="47"/>
      <c r="AE6" s="47"/>
      <c r="AF6" s="47"/>
      <c r="AG6" s="47"/>
      <c r="AJ6" s="76" t="s">
        <v>63</v>
      </c>
    </row>
    <row r="7" spans="1:36" s="3" customFormat="1" ht="20.100000000000001" customHeight="1" x14ac:dyDescent="0.2">
      <c r="A7" s="32" t="s">
        <v>41</v>
      </c>
      <c r="B7" s="74"/>
      <c r="C7" s="28">
        <f>((Z$3-Z7)/Z$3)*10+0.7</f>
        <v>9.1</v>
      </c>
      <c r="D7" s="28">
        <v>10</v>
      </c>
      <c r="E7" s="28">
        <v>10</v>
      </c>
      <c r="F7" s="66"/>
      <c r="G7" s="28">
        <v>10</v>
      </c>
      <c r="H7" s="28">
        <v>10</v>
      </c>
      <c r="I7" s="27"/>
      <c r="J7" s="27"/>
      <c r="K7" s="27"/>
      <c r="L7" s="27"/>
      <c r="M7" s="27"/>
      <c r="N7" s="28"/>
      <c r="O7" s="27"/>
      <c r="P7" s="27"/>
      <c r="Q7" s="27"/>
      <c r="R7" s="28">
        <f t="shared" si="3"/>
        <v>8.3333333333333339</v>
      </c>
      <c r="S7" s="61">
        <v>10</v>
      </c>
      <c r="T7" s="28">
        <v>10</v>
      </c>
      <c r="U7" s="28"/>
      <c r="V7" s="1">
        <f t="shared" si="4"/>
        <v>69.100000000000009</v>
      </c>
      <c r="W7" s="5">
        <f t="shared" si="1"/>
        <v>0.98714285714285721</v>
      </c>
      <c r="Y7" s="46" t="str">
        <f t="shared" si="2"/>
        <v>A</v>
      </c>
      <c r="Z7" s="47">
        <v>8</v>
      </c>
      <c r="AA7" s="48">
        <v>2</v>
      </c>
      <c r="AB7" s="47"/>
      <c r="AC7" s="47"/>
      <c r="AD7" s="47"/>
      <c r="AE7" s="47"/>
      <c r="AF7" s="47"/>
      <c r="AG7" s="47"/>
      <c r="AJ7" s="76" t="s">
        <v>64</v>
      </c>
    </row>
    <row r="8" spans="1:36" s="3" customFormat="1" ht="20.100000000000001" customHeight="1" x14ac:dyDescent="0.2">
      <c r="A8" s="32" t="s">
        <v>30</v>
      </c>
      <c r="B8" s="74"/>
      <c r="C8" s="28">
        <f>((Z$3-Z8)/Z$3)*10+0.7</f>
        <v>10</v>
      </c>
      <c r="D8" s="28">
        <v>10</v>
      </c>
      <c r="E8" s="28">
        <v>10</v>
      </c>
      <c r="F8" s="66"/>
      <c r="G8" s="28">
        <v>10</v>
      </c>
      <c r="H8" s="28">
        <v>10</v>
      </c>
      <c r="I8" s="28"/>
      <c r="J8" s="27"/>
      <c r="K8" s="27"/>
      <c r="L8" s="27"/>
      <c r="M8" s="27"/>
      <c r="N8" s="28"/>
      <c r="O8" s="28"/>
      <c r="P8" s="27"/>
      <c r="Q8" s="27"/>
      <c r="R8" s="28">
        <f t="shared" si="3"/>
        <v>10</v>
      </c>
      <c r="S8" s="67">
        <v>10</v>
      </c>
      <c r="T8" s="28">
        <v>10</v>
      </c>
      <c r="U8" s="28"/>
      <c r="V8" s="1">
        <f t="shared" si="4"/>
        <v>70</v>
      </c>
      <c r="W8" s="5">
        <f t="shared" si="1"/>
        <v>1</v>
      </c>
      <c r="Y8" s="46" t="str">
        <f t="shared" si="2"/>
        <v>A</v>
      </c>
      <c r="Z8" s="47">
        <v>3.5</v>
      </c>
      <c r="AA8" s="48">
        <v>0</v>
      </c>
      <c r="AB8" s="47"/>
      <c r="AC8" s="47"/>
      <c r="AD8" s="47"/>
      <c r="AE8" s="47"/>
      <c r="AF8" s="47"/>
      <c r="AG8" s="47"/>
      <c r="AJ8" s="76" t="s">
        <v>65</v>
      </c>
    </row>
    <row r="9" spans="1:36" s="3" customFormat="1" ht="20.100000000000001" customHeight="1" x14ac:dyDescent="0.2">
      <c r="A9" s="32" t="s">
        <v>42</v>
      </c>
      <c r="B9" s="74"/>
      <c r="C9" s="28">
        <f t="shared" ref="C9:C17" si="5">((Z$3-Z9)/Z$3)*10+0.7</f>
        <v>8.5</v>
      </c>
      <c r="D9" s="28">
        <v>10</v>
      </c>
      <c r="E9" s="28">
        <v>10</v>
      </c>
      <c r="F9" s="66"/>
      <c r="G9" s="70">
        <v>10</v>
      </c>
      <c r="H9" s="28">
        <v>10</v>
      </c>
      <c r="I9" s="28"/>
      <c r="J9" s="27"/>
      <c r="K9" s="27"/>
      <c r="L9" s="36"/>
      <c r="M9" s="27"/>
      <c r="N9" s="28"/>
      <c r="O9" s="28"/>
      <c r="P9" s="27"/>
      <c r="Q9" s="27"/>
      <c r="R9" s="28">
        <f t="shared" si="3"/>
        <v>8.3333333333333339</v>
      </c>
      <c r="S9" s="68">
        <v>9.5</v>
      </c>
      <c r="T9" s="28">
        <v>9.5</v>
      </c>
      <c r="U9" s="28"/>
      <c r="V9" s="1">
        <f t="shared" si="4"/>
        <v>67.500000000000014</v>
      </c>
      <c r="W9" s="5">
        <f t="shared" si="1"/>
        <v>0.96428571428571452</v>
      </c>
      <c r="Y9" s="46" t="str">
        <f t="shared" si="2"/>
        <v>A</v>
      </c>
      <c r="Z9" s="47">
        <v>11</v>
      </c>
      <c r="AA9" s="48">
        <v>2</v>
      </c>
      <c r="AB9" s="47"/>
      <c r="AC9" s="47"/>
      <c r="AD9" s="47"/>
      <c r="AE9" s="47"/>
      <c r="AF9" s="47"/>
      <c r="AG9" s="47"/>
      <c r="AJ9" s="76" t="s">
        <v>66</v>
      </c>
    </row>
    <row r="10" spans="1:36" s="3" customFormat="1" ht="20.100000000000001" customHeight="1" x14ac:dyDescent="0.2">
      <c r="A10" s="32" t="s">
        <v>43</v>
      </c>
      <c r="B10" s="74"/>
      <c r="C10" s="28">
        <f t="shared" si="5"/>
        <v>9.6</v>
      </c>
      <c r="D10" s="28">
        <v>10</v>
      </c>
      <c r="E10" s="28">
        <v>10</v>
      </c>
      <c r="F10" s="66"/>
      <c r="G10" s="28">
        <v>10</v>
      </c>
      <c r="H10" s="28">
        <v>10</v>
      </c>
      <c r="I10" s="28"/>
      <c r="J10" s="27"/>
      <c r="K10" s="27"/>
      <c r="L10" s="27"/>
      <c r="M10" s="27"/>
      <c r="N10" s="28"/>
      <c r="O10" s="28"/>
      <c r="P10" s="27"/>
      <c r="Q10" s="27"/>
      <c r="R10" s="28">
        <f t="shared" si="3"/>
        <v>8.3333333333333339</v>
      </c>
      <c r="S10" s="27">
        <v>8</v>
      </c>
      <c r="T10" s="28">
        <v>9.5</v>
      </c>
      <c r="U10" s="28"/>
      <c r="V10" s="1">
        <f t="shared" si="4"/>
        <v>67.433333333333337</v>
      </c>
      <c r="W10" s="5">
        <f t="shared" si="1"/>
        <v>0.96333333333333337</v>
      </c>
      <c r="Y10" s="46" t="str">
        <f t="shared" si="2"/>
        <v>A</v>
      </c>
      <c r="Z10" s="47">
        <v>5.5</v>
      </c>
      <c r="AA10" s="48">
        <v>2</v>
      </c>
      <c r="AB10" s="47"/>
      <c r="AC10" s="47"/>
      <c r="AD10" s="47"/>
      <c r="AE10" s="47"/>
      <c r="AF10" s="47"/>
      <c r="AG10" s="47"/>
      <c r="AJ10" s="76" t="s">
        <v>67</v>
      </c>
    </row>
    <row r="11" spans="1:36" s="3" customFormat="1" ht="20.100000000000001" customHeight="1" x14ac:dyDescent="0.2">
      <c r="A11" s="32" t="s">
        <v>31</v>
      </c>
      <c r="B11" s="74"/>
      <c r="C11" s="28">
        <f t="shared" si="5"/>
        <v>8.9499999999999993</v>
      </c>
      <c r="D11" s="28">
        <v>10</v>
      </c>
      <c r="E11" s="28">
        <v>10</v>
      </c>
      <c r="F11" s="66"/>
      <c r="G11" s="28">
        <v>10</v>
      </c>
      <c r="H11" s="28">
        <v>10</v>
      </c>
      <c r="I11" s="28"/>
      <c r="J11" s="27"/>
      <c r="K11" s="27"/>
      <c r="L11" s="27"/>
      <c r="M11" s="27"/>
      <c r="N11" s="28"/>
      <c r="O11" s="28"/>
      <c r="P11" s="27"/>
      <c r="Q11" s="27"/>
      <c r="R11" s="28">
        <f t="shared" si="3"/>
        <v>10</v>
      </c>
      <c r="S11" s="27">
        <v>8.5</v>
      </c>
      <c r="T11" s="28">
        <v>9.8800000000000008</v>
      </c>
      <c r="U11" s="28"/>
      <c r="V11" s="1">
        <f>SUM(C11:U11)-MIN(R11:U11)</f>
        <v>68.83</v>
      </c>
      <c r="W11" s="5">
        <f t="shared" si="1"/>
        <v>0.98328571428571421</v>
      </c>
      <c r="Y11" s="46" t="str">
        <f t="shared" si="2"/>
        <v>A</v>
      </c>
      <c r="Z11" s="47">
        <v>8.75</v>
      </c>
      <c r="AA11" s="48">
        <v>0</v>
      </c>
      <c r="AB11" s="47"/>
      <c r="AC11" s="47"/>
      <c r="AD11" s="47"/>
      <c r="AE11" s="47"/>
      <c r="AF11" s="47"/>
      <c r="AG11" s="47"/>
      <c r="AJ11" s="76" t="s">
        <v>68</v>
      </c>
    </row>
    <row r="12" spans="1:36" s="3" customFormat="1" ht="20.100000000000001" customHeight="1" x14ac:dyDescent="0.2">
      <c r="A12" s="32" t="s">
        <v>39</v>
      </c>
      <c r="B12" s="74"/>
      <c r="C12" s="28">
        <f t="shared" si="5"/>
        <v>9.5499999999999989</v>
      </c>
      <c r="D12" s="28">
        <v>10</v>
      </c>
      <c r="E12" s="28">
        <v>10</v>
      </c>
      <c r="F12" s="66"/>
      <c r="G12" s="28">
        <v>10</v>
      </c>
      <c r="H12" s="28">
        <v>10</v>
      </c>
      <c r="I12" s="28"/>
      <c r="J12" s="27"/>
      <c r="K12" s="27"/>
      <c r="L12" s="27"/>
      <c r="M12" s="27"/>
      <c r="N12" s="28"/>
      <c r="O12" s="28"/>
      <c r="P12" s="27"/>
      <c r="Q12" s="27"/>
      <c r="R12" s="28">
        <f t="shared" si="3"/>
        <v>10.833333333333332</v>
      </c>
      <c r="S12" s="27">
        <v>9.5</v>
      </c>
      <c r="T12" s="28">
        <v>9.5</v>
      </c>
      <c r="U12" s="28"/>
      <c r="V12" s="1">
        <f t="shared" si="4"/>
        <v>69.883333333333326</v>
      </c>
      <c r="W12" s="5">
        <f t="shared" si="1"/>
        <v>0.99833333333333318</v>
      </c>
      <c r="Y12" s="46" t="str">
        <f t="shared" si="2"/>
        <v>A</v>
      </c>
      <c r="Z12" s="47">
        <v>5.75</v>
      </c>
      <c r="AA12" s="48">
        <v>-1</v>
      </c>
      <c r="AB12" s="47"/>
      <c r="AC12" s="47"/>
      <c r="AD12" s="47"/>
      <c r="AE12" s="47"/>
      <c r="AF12" s="47"/>
      <c r="AG12" s="47"/>
      <c r="AJ12" s="76" t="s">
        <v>69</v>
      </c>
    </row>
    <row r="13" spans="1:36" s="3" customFormat="1" ht="20.100000000000001" customHeight="1" x14ac:dyDescent="0.2">
      <c r="A13" s="32" t="s">
        <v>40</v>
      </c>
      <c r="B13" s="74"/>
      <c r="C13" s="28">
        <f t="shared" si="5"/>
        <v>9.6999999999999993</v>
      </c>
      <c r="D13" s="28">
        <v>10</v>
      </c>
      <c r="E13" s="28">
        <v>10</v>
      </c>
      <c r="F13" s="66"/>
      <c r="G13" s="28">
        <v>10</v>
      </c>
      <c r="H13" s="28">
        <v>10</v>
      </c>
      <c r="I13" s="28"/>
      <c r="J13" s="27"/>
      <c r="K13" s="27"/>
      <c r="L13" s="27"/>
      <c r="M13" s="27"/>
      <c r="N13" s="28"/>
      <c r="O13" s="28"/>
      <c r="P13" s="27"/>
      <c r="Q13" s="27"/>
      <c r="R13" s="28">
        <f t="shared" si="3"/>
        <v>8.3333333333333339</v>
      </c>
      <c r="S13" s="67">
        <v>9.5</v>
      </c>
      <c r="T13" s="28">
        <v>5</v>
      </c>
      <c r="U13" s="28"/>
      <c r="V13" s="1">
        <f t="shared" si="4"/>
        <v>67.533333333333331</v>
      </c>
      <c r="W13" s="5">
        <f t="shared" si="1"/>
        <v>0.96476190476190471</v>
      </c>
      <c r="Y13" s="46" t="str">
        <f t="shared" si="2"/>
        <v>A</v>
      </c>
      <c r="Z13" s="47">
        <v>5</v>
      </c>
      <c r="AA13" s="48">
        <v>2</v>
      </c>
      <c r="AB13" s="47"/>
      <c r="AC13" s="47"/>
      <c r="AD13" s="47"/>
      <c r="AE13" s="47"/>
      <c r="AF13" s="47"/>
      <c r="AG13" s="47"/>
      <c r="AJ13" s="76" t="s">
        <v>70</v>
      </c>
    </row>
    <row r="14" spans="1:36" s="3" customFormat="1" ht="20.100000000000001" customHeight="1" x14ac:dyDescent="0.2">
      <c r="A14" s="32" t="s">
        <v>32</v>
      </c>
      <c r="B14" s="74"/>
      <c r="C14" s="28">
        <f t="shared" si="5"/>
        <v>7.5000000000000009</v>
      </c>
      <c r="D14" s="28">
        <v>10</v>
      </c>
      <c r="E14" s="28">
        <v>10</v>
      </c>
      <c r="F14" s="66"/>
      <c r="G14" s="28">
        <v>10</v>
      </c>
      <c r="H14" s="28">
        <v>10</v>
      </c>
      <c r="I14" s="27"/>
      <c r="J14" s="27"/>
      <c r="K14" s="27"/>
      <c r="L14" s="27"/>
      <c r="M14" s="27"/>
      <c r="N14" s="28"/>
      <c r="O14" s="27"/>
      <c r="P14" s="27"/>
      <c r="Q14" s="27"/>
      <c r="R14" s="28">
        <f t="shared" si="3"/>
        <v>7.5</v>
      </c>
      <c r="S14" s="61">
        <v>10</v>
      </c>
      <c r="T14" s="28">
        <v>9.3800000000000008</v>
      </c>
      <c r="U14" s="28"/>
      <c r="V14" s="1">
        <f t="shared" si="4"/>
        <v>66.88</v>
      </c>
      <c r="W14" s="5">
        <f t="shared" si="1"/>
        <v>0.9554285714285714</v>
      </c>
      <c r="Y14" s="46" t="str">
        <f t="shared" si="2"/>
        <v>A</v>
      </c>
      <c r="Z14" s="47">
        <v>16</v>
      </c>
      <c r="AA14" s="48">
        <v>3</v>
      </c>
      <c r="AB14" s="47"/>
      <c r="AC14" s="47"/>
      <c r="AD14" s="47"/>
      <c r="AE14" s="47"/>
      <c r="AF14" s="47"/>
      <c r="AG14" s="47"/>
      <c r="AJ14" s="76" t="s">
        <v>71</v>
      </c>
    </row>
    <row r="15" spans="1:36" s="3" customFormat="1" ht="20.100000000000001" customHeight="1" x14ac:dyDescent="0.2">
      <c r="A15" s="32" t="s">
        <v>58</v>
      </c>
      <c r="B15" s="74"/>
      <c r="C15" s="28">
        <f t="shared" si="5"/>
        <v>8.8999999999999986</v>
      </c>
      <c r="D15" s="28">
        <v>10</v>
      </c>
      <c r="E15" s="28">
        <v>10</v>
      </c>
      <c r="F15" s="66"/>
      <c r="G15" s="28">
        <v>10</v>
      </c>
      <c r="H15" s="28">
        <v>10</v>
      </c>
      <c r="I15" s="28"/>
      <c r="J15" s="27"/>
      <c r="K15" s="27"/>
      <c r="L15" s="27"/>
      <c r="M15" s="27"/>
      <c r="N15" s="28"/>
      <c r="O15" s="28"/>
      <c r="P15" s="27"/>
      <c r="Q15" s="27"/>
      <c r="R15" s="28">
        <f t="shared" si="3"/>
        <v>9.1666666666666661</v>
      </c>
      <c r="S15" s="27">
        <v>9.5</v>
      </c>
      <c r="T15" s="28">
        <v>8</v>
      </c>
      <c r="U15" s="28"/>
      <c r="V15" s="1">
        <f>SUM(C15:U15)-MIN(R15:U15)</f>
        <v>67.566666666666663</v>
      </c>
      <c r="W15" s="5">
        <f t="shared" si="1"/>
        <v>0.96523809523809523</v>
      </c>
      <c r="Y15" s="46" t="str">
        <f t="shared" si="2"/>
        <v>A</v>
      </c>
      <c r="Z15" s="47">
        <v>9</v>
      </c>
      <c r="AA15" s="48">
        <v>1</v>
      </c>
      <c r="AB15" s="47"/>
      <c r="AC15" s="47"/>
      <c r="AD15" s="47"/>
      <c r="AE15" s="47"/>
      <c r="AF15" s="47"/>
      <c r="AG15" s="47"/>
      <c r="AJ15" s="76" t="s">
        <v>72</v>
      </c>
    </row>
    <row r="16" spans="1:36" s="3" customFormat="1" ht="20.100000000000001" customHeight="1" x14ac:dyDescent="0.2">
      <c r="A16" s="32" t="s">
        <v>34</v>
      </c>
      <c r="B16" s="74"/>
      <c r="C16" s="28">
        <f t="shared" si="5"/>
        <v>7.3000000000000007</v>
      </c>
      <c r="D16" s="28">
        <v>10</v>
      </c>
      <c r="E16" s="28">
        <v>10</v>
      </c>
      <c r="F16" s="66"/>
      <c r="G16" s="28">
        <v>10</v>
      </c>
      <c r="H16" s="28">
        <v>10</v>
      </c>
      <c r="I16" s="28"/>
      <c r="J16" s="27"/>
      <c r="K16" s="28"/>
      <c r="L16" s="27"/>
      <c r="M16" s="27"/>
      <c r="N16" s="28"/>
      <c r="O16" s="28"/>
      <c r="P16" s="27"/>
      <c r="Q16" s="27"/>
      <c r="R16" s="28">
        <f t="shared" si="3"/>
        <v>6.6666666666666661</v>
      </c>
      <c r="S16" s="27">
        <v>8.5</v>
      </c>
      <c r="T16" s="28">
        <v>7.5</v>
      </c>
      <c r="U16" s="28"/>
      <c r="V16" s="1">
        <f t="shared" ref="V16:V19" si="6">SUM(C16:U16)-MIN(R16:U16)</f>
        <v>63.300000000000004</v>
      </c>
      <c r="W16" s="5">
        <f t="shared" si="1"/>
        <v>0.90428571428571436</v>
      </c>
      <c r="Y16" s="46" t="str">
        <f t="shared" si="2"/>
        <v>A</v>
      </c>
      <c r="Z16" s="47">
        <v>17</v>
      </c>
      <c r="AA16" s="48">
        <v>4</v>
      </c>
      <c r="AB16" s="47"/>
      <c r="AC16" s="47"/>
      <c r="AD16" s="47"/>
      <c r="AE16" s="47"/>
      <c r="AF16" s="47"/>
      <c r="AG16" s="47"/>
      <c r="AJ16" s="76" t="s">
        <v>73</v>
      </c>
    </row>
    <row r="17" spans="1:36" s="3" customFormat="1" ht="20.100000000000001" customHeight="1" x14ac:dyDescent="0.2">
      <c r="A17" s="32" t="s">
        <v>35</v>
      </c>
      <c r="B17" s="74"/>
      <c r="C17" s="28">
        <f t="shared" si="5"/>
        <v>8.75</v>
      </c>
      <c r="D17" s="70">
        <v>10</v>
      </c>
      <c r="E17" s="28">
        <v>10</v>
      </c>
      <c r="F17" s="66"/>
      <c r="G17" s="59">
        <v>0</v>
      </c>
      <c r="H17" s="28">
        <v>10</v>
      </c>
      <c r="I17" s="28"/>
      <c r="J17" s="27"/>
      <c r="K17" s="27"/>
      <c r="L17" s="49"/>
      <c r="M17" s="27"/>
      <c r="N17" s="28"/>
      <c r="O17" s="28"/>
      <c r="P17" s="27"/>
      <c r="Q17" s="27"/>
      <c r="R17" s="28">
        <f t="shared" si="3"/>
        <v>5.8333333333333339</v>
      </c>
      <c r="S17" s="62">
        <v>0</v>
      </c>
      <c r="T17" s="28">
        <v>5.5</v>
      </c>
      <c r="U17" s="28"/>
      <c r="V17" s="1">
        <f t="shared" si="6"/>
        <v>50.083333333333336</v>
      </c>
      <c r="W17" s="5">
        <f t="shared" si="1"/>
        <v>0.71547619047619049</v>
      </c>
      <c r="Y17" s="46" t="str">
        <f t="shared" si="2"/>
        <v>C</v>
      </c>
      <c r="Z17" s="58">
        <v>9.75</v>
      </c>
      <c r="AA17" s="60">
        <v>5</v>
      </c>
      <c r="AB17" s="47"/>
      <c r="AC17" s="47"/>
      <c r="AD17" s="47"/>
      <c r="AE17" s="47"/>
      <c r="AF17" s="47"/>
      <c r="AG17" s="47"/>
      <c r="AJ17" s="76" t="s">
        <v>74</v>
      </c>
    </row>
    <row r="18" spans="1:36" s="3" customFormat="1" ht="20.100000000000001" customHeight="1" x14ac:dyDescent="0.2">
      <c r="A18" s="32" t="s">
        <v>37</v>
      </c>
      <c r="B18" s="74"/>
      <c r="C18" s="59">
        <f t="shared" ref="C18" si="7">((Z$3-Z18)/Z$3)*10</f>
        <v>0</v>
      </c>
      <c r="D18" s="28">
        <v>10</v>
      </c>
      <c r="E18" s="28">
        <v>10</v>
      </c>
      <c r="F18" s="66"/>
      <c r="G18" s="28">
        <v>10</v>
      </c>
      <c r="H18" s="59">
        <v>0</v>
      </c>
      <c r="I18" s="28"/>
      <c r="J18" s="27"/>
      <c r="K18" s="28"/>
      <c r="L18" s="27"/>
      <c r="M18" s="27"/>
      <c r="N18" s="28"/>
      <c r="O18" s="28"/>
      <c r="P18" s="27"/>
      <c r="Q18" s="27"/>
      <c r="R18" s="28">
        <f t="shared" si="3"/>
        <v>9.1666666666666661</v>
      </c>
      <c r="S18" s="27">
        <v>7.75</v>
      </c>
      <c r="T18" s="59">
        <v>0</v>
      </c>
      <c r="U18" s="28"/>
      <c r="V18" s="1">
        <f t="shared" si="6"/>
        <v>46.916666666666664</v>
      </c>
      <c r="W18" s="5">
        <f t="shared" si="1"/>
        <v>0.67023809523809519</v>
      </c>
      <c r="Y18" s="46" t="str">
        <f t="shared" si="2"/>
        <v>D</v>
      </c>
      <c r="Z18" s="47">
        <v>50</v>
      </c>
      <c r="AA18" s="48">
        <v>1</v>
      </c>
      <c r="AB18" s="47"/>
      <c r="AC18" s="47"/>
      <c r="AD18" s="47"/>
      <c r="AE18" s="47"/>
      <c r="AF18" s="47"/>
      <c r="AG18" s="47"/>
      <c r="AJ18" s="76" t="s">
        <v>75</v>
      </c>
    </row>
    <row r="19" spans="1:36" s="3" customFormat="1" ht="20.100000000000001" customHeight="1" x14ac:dyDescent="0.2">
      <c r="A19" s="32"/>
      <c r="B19" s="74"/>
      <c r="C19" s="28"/>
      <c r="D19" s="28"/>
      <c r="E19" s="28"/>
      <c r="F19" s="28"/>
      <c r="G19" s="28"/>
      <c r="H19" s="28"/>
      <c r="I19" s="28"/>
      <c r="J19" s="27"/>
      <c r="K19" s="28"/>
      <c r="L19" s="27"/>
      <c r="M19" s="27"/>
      <c r="N19" s="28"/>
      <c r="O19" s="28"/>
      <c r="P19" s="27"/>
      <c r="Q19" s="27"/>
      <c r="R19" s="27"/>
      <c r="S19" s="27"/>
      <c r="T19" s="28"/>
      <c r="U19" s="28"/>
      <c r="V19" s="1">
        <f t="shared" si="6"/>
        <v>0</v>
      </c>
      <c r="W19" s="5">
        <f t="shared" si="1"/>
        <v>0</v>
      </c>
      <c r="Z19" s="47"/>
      <c r="AA19" s="48"/>
      <c r="AB19" s="47"/>
      <c r="AC19" s="47"/>
      <c r="AD19" s="47"/>
      <c r="AE19" s="47"/>
      <c r="AF19" s="47"/>
      <c r="AG19" s="47"/>
      <c r="AJ19" s="76"/>
    </row>
    <row r="20" spans="1:36" s="3" customFormat="1" ht="20.100000000000001" customHeight="1" x14ac:dyDescent="0.2">
      <c r="A20" s="32"/>
      <c r="B20" s="74"/>
      <c r="C20" s="28"/>
      <c r="D20" s="28"/>
      <c r="E20" s="28"/>
      <c r="F20" s="28"/>
      <c r="G20" s="28"/>
      <c r="H20" s="28"/>
      <c r="I20" s="28"/>
      <c r="J20" s="27"/>
      <c r="K20" s="28"/>
      <c r="L20" s="27"/>
      <c r="M20" s="27"/>
      <c r="N20" s="28"/>
      <c r="O20" s="28"/>
      <c r="P20" s="27"/>
      <c r="Q20" s="27"/>
      <c r="R20" s="27"/>
      <c r="S20" s="27"/>
      <c r="T20" s="28"/>
      <c r="U20" s="28"/>
      <c r="V20" s="1">
        <f t="shared" si="4"/>
        <v>0</v>
      </c>
      <c r="W20" s="5">
        <f t="shared" si="1"/>
        <v>0</v>
      </c>
      <c r="Z20" s="4"/>
      <c r="AA20" s="6"/>
    </row>
    <row r="21" spans="1:36" s="3" customFormat="1" ht="20.100000000000001" customHeight="1" x14ac:dyDescent="0.2">
      <c r="A21" s="32"/>
      <c r="B21" s="74"/>
      <c r="C21" s="28"/>
      <c r="D21" s="28"/>
      <c r="E21" s="28"/>
      <c r="F21" s="28"/>
      <c r="G21" s="28"/>
      <c r="H21" s="28"/>
      <c r="I21" s="28"/>
      <c r="J21" s="27"/>
      <c r="K21" s="28"/>
      <c r="L21" s="27"/>
      <c r="M21" s="27"/>
      <c r="N21" s="28"/>
      <c r="O21" s="28"/>
      <c r="P21" s="27"/>
      <c r="Q21" s="27"/>
      <c r="R21" s="27"/>
      <c r="S21" s="27"/>
      <c r="T21" s="28"/>
      <c r="U21" s="28"/>
      <c r="V21" s="1">
        <f t="shared" si="4"/>
        <v>0</v>
      </c>
      <c r="W21" s="5">
        <f t="shared" si="1"/>
        <v>0</v>
      </c>
      <c r="Z21" s="4"/>
      <c r="AA21" s="6"/>
    </row>
    <row r="22" spans="1:36" s="3" customFormat="1" ht="20.100000000000001" customHeight="1" thickBot="1" x14ac:dyDescent="0.25">
      <c r="A22" s="29" t="s">
        <v>8</v>
      </c>
      <c r="B22" s="7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10"/>
      <c r="Z22" s="4"/>
    </row>
    <row r="24" spans="1:36" x14ac:dyDescent="0.2">
      <c r="J24" s="31"/>
    </row>
    <row r="25" spans="1:36" s="3" customFormat="1" ht="24" customHeight="1" x14ac:dyDescent="0.2">
      <c r="A25" s="32" t="s">
        <v>33</v>
      </c>
      <c r="B25" s="74"/>
      <c r="C25" s="28">
        <f t="shared" ref="C25" si="8">((Z$3-Z25)/Z$3)*10</f>
        <v>0</v>
      </c>
      <c r="D25" s="28" t="s">
        <v>38</v>
      </c>
      <c r="E25" s="28"/>
      <c r="F25" s="28"/>
      <c r="G25" s="28"/>
      <c r="H25" s="28"/>
      <c r="I25" s="28"/>
      <c r="J25" s="27"/>
      <c r="K25" s="27"/>
      <c r="L25" s="27"/>
      <c r="M25" s="27"/>
      <c r="N25" s="28"/>
      <c r="O25" s="28"/>
      <c r="P25" s="27"/>
      <c r="Q25" s="27"/>
      <c r="R25" s="27"/>
      <c r="S25" s="27"/>
      <c r="T25" s="28"/>
      <c r="U25" s="28"/>
      <c r="V25" s="1">
        <f t="shared" ref="V25" si="9">SUM(C25:U25)-MIN(R25:U25)</f>
        <v>0</v>
      </c>
      <c r="W25" s="5">
        <f t="shared" ref="W25" si="10">V25/$V$3</f>
        <v>0</v>
      </c>
      <c r="Y25" s="46" t="str">
        <f t="shared" ref="Y25" si="11">IF(W25&gt;0.894,"A",IF(W25&gt;0.864,"B+",IF(W25&gt;0.794,"B",IF(W25&gt;0.764,"C+",IF(W25&gt;0.694,"C",IF(W25&gt;0.594,"D","F"))))))</f>
        <v>F</v>
      </c>
      <c r="Z25" s="58">
        <v>50</v>
      </c>
      <c r="AA25" s="48"/>
      <c r="AB25" s="47"/>
      <c r="AC25" s="47"/>
      <c r="AD25" s="47"/>
      <c r="AE25" s="47"/>
      <c r="AF25" s="47"/>
      <c r="AG25" s="47"/>
    </row>
    <row r="26" spans="1:36" x14ac:dyDescent="0.2">
      <c r="C26" s="37"/>
      <c r="D26" s="31"/>
      <c r="H26" s="38"/>
    </row>
    <row r="27" spans="1:36" x14ac:dyDescent="0.2">
      <c r="C27" s="37"/>
      <c r="D27" s="31"/>
      <c r="H27" s="38"/>
    </row>
    <row r="28" spans="1:36" x14ac:dyDescent="0.2">
      <c r="C28" s="37"/>
      <c r="D28" s="31"/>
      <c r="H28" s="39"/>
    </row>
    <row r="29" spans="1:36" x14ac:dyDescent="0.2">
      <c r="C29" s="30"/>
      <c r="D29" s="31"/>
      <c r="H29" s="38"/>
    </row>
    <row r="30" spans="1:36" x14ac:dyDescent="0.2">
      <c r="C30" s="30"/>
      <c r="D30" s="31"/>
      <c r="H30" s="38"/>
    </row>
    <row r="31" spans="1:36" x14ac:dyDescent="0.2">
      <c r="H31" s="38"/>
    </row>
    <row r="32" spans="1:36" x14ac:dyDescent="0.2">
      <c r="H32" s="38"/>
    </row>
  </sheetData>
  <autoFilter ref="A4:AJ22"/>
  <printOptions horizontalCentered="1"/>
  <pageMargins left="0.25" right="0.25" top="1" bottom="1" header="0.5" footer="0.5"/>
  <pageSetup scale="71" orientation="landscape" verticalDpi="300" r:id="rId1"/>
  <headerFooter alignWithMargins="0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zoomScale="80" zoomScaleNormal="80" zoomScaleSheetLayoutView="9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F20" sqref="F20"/>
    </sheetView>
  </sheetViews>
  <sheetFormatPr defaultRowHeight="12.75" x14ac:dyDescent="0.2"/>
  <cols>
    <col min="1" max="1" width="27" style="14" customWidth="1"/>
    <col min="2" max="22" width="9.7109375" style="14" customWidth="1"/>
    <col min="23" max="23" width="3.42578125" style="14" bestFit="1" customWidth="1"/>
    <col min="24" max="24" width="13.28515625" style="14" customWidth="1"/>
    <col min="25" max="34" width="9.140625" style="14"/>
    <col min="35" max="35" width="59.28515625" style="14" customWidth="1"/>
    <col min="36" max="16384" width="9.140625" style="14"/>
  </cols>
  <sheetData>
    <row r="1" spans="1:35" ht="39.75" customHeight="1" x14ac:dyDescent="0.2">
      <c r="A1" s="34" t="s">
        <v>17</v>
      </c>
      <c r="B1" s="12" t="s">
        <v>19</v>
      </c>
      <c r="C1" s="12" t="s">
        <v>2</v>
      </c>
      <c r="D1" s="11" t="s">
        <v>3</v>
      </c>
      <c r="E1" s="35" t="s">
        <v>21</v>
      </c>
      <c r="F1" s="12" t="s">
        <v>14</v>
      </c>
      <c r="G1" s="12" t="s">
        <v>13</v>
      </c>
      <c r="H1" s="12" t="s">
        <v>1</v>
      </c>
      <c r="I1" s="35" t="s">
        <v>15</v>
      </c>
      <c r="J1" s="51" t="s">
        <v>26</v>
      </c>
      <c r="K1" s="35" t="s">
        <v>24</v>
      </c>
      <c r="L1" s="35" t="s">
        <v>18</v>
      </c>
      <c r="M1" s="35" t="s">
        <v>12</v>
      </c>
      <c r="N1" s="35" t="s">
        <v>27</v>
      </c>
      <c r="O1" s="35" t="s">
        <v>25</v>
      </c>
      <c r="P1" s="35" t="s">
        <v>25</v>
      </c>
      <c r="Q1" s="12" t="s">
        <v>9</v>
      </c>
      <c r="R1" s="12" t="s">
        <v>10</v>
      </c>
      <c r="S1" s="12" t="s">
        <v>11</v>
      </c>
      <c r="T1" s="12" t="s">
        <v>16</v>
      </c>
      <c r="U1" s="11"/>
      <c r="V1" s="13"/>
      <c r="AD1" s="12" t="s">
        <v>9</v>
      </c>
      <c r="AE1" s="12" t="s">
        <v>10</v>
      </c>
      <c r="AF1" s="12" t="s">
        <v>11</v>
      </c>
    </row>
    <row r="2" spans="1:35" ht="15.95" customHeight="1" x14ac:dyDescent="0.2">
      <c r="A2" s="15" t="s">
        <v>7</v>
      </c>
      <c r="B2" s="16">
        <v>10</v>
      </c>
      <c r="C2" s="16">
        <v>10</v>
      </c>
      <c r="D2" s="41">
        <v>10</v>
      </c>
      <c r="E2" s="16">
        <v>10</v>
      </c>
      <c r="F2" s="16">
        <v>10</v>
      </c>
      <c r="G2" s="16">
        <v>10</v>
      </c>
      <c r="H2" s="16">
        <v>10</v>
      </c>
      <c r="I2" s="16">
        <v>10</v>
      </c>
      <c r="J2" s="16"/>
      <c r="K2" s="16">
        <v>10</v>
      </c>
      <c r="L2" s="16">
        <v>10</v>
      </c>
      <c r="M2" s="16">
        <v>10</v>
      </c>
      <c r="N2" s="16"/>
      <c r="O2" s="16"/>
      <c r="P2" s="16"/>
      <c r="Q2" s="16">
        <v>10</v>
      </c>
      <c r="R2" s="16">
        <v>10</v>
      </c>
      <c r="S2" s="16">
        <v>10</v>
      </c>
      <c r="T2" s="16">
        <v>10</v>
      </c>
      <c r="U2" s="17">
        <f>SUM(B2:T2)</f>
        <v>150</v>
      </c>
      <c r="V2" s="18"/>
      <c r="Y2" s="31" t="s">
        <v>56</v>
      </c>
    </row>
    <row r="3" spans="1:35" ht="15.95" customHeight="1" x14ac:dyDescent="0.2">
      <c r="A3" s="15" t="s">
        <v>6</v>
      </c>
      <c r="B3" s="26">
        <v>10</v>
      </c>
      <c r="C3" s="26">
        <v>10</v>
      </c>
      <c r="D3" s="26">
        <v>10</v>
      </c>
      <c r="E3" s="26">
        <v>10</v>
      </c>
      <c r="F3" s="26">
        <v>10</v>
      </c>
      <c r="G3" s="26">
        <v>10</v>
      </c>
      <c r="H3" s="40"/>
      <c r="I3" s="26"/>
      <c r="J3" s="26"/>
      <c r="K3" s="26"/>
      <c r="L3" s="26"/>
      <c r="M3" s="26"/>
      <c r="N3" s="16"/>
      <c r="O3" s="16"/>
      <c r="P3" s="16"/>
      <c r="Q3" s="16">
        <v>10</v>
      </c>
      <c r="R3" s="16">
        <v>10</v>
      </c>
      <c r="S3" s="16">
        <v>10</v>
      </c>
      <c r="T3" s="16"/>
      <c r="U3" s="16">
        <f>SUM(B3:T3)-Q3</f>
        <v>80</v>
      </c>
      <c r="V3" s="19"/>
      <c r="Y3" s="56">
        <v>50</v>
      </c>
      <c r="Z3" s="56">
        <v>12</v>
      </c>
      <c r="AA3" s="56"/>
      <c r="AB3" s="56"/>
      <c r="AC3" s="57"/>
      <c r="AD3" s="57"/>
      <c r="AE3" s="55"/>
      <c r="AF3" s="55"/>
      <c r="AG3" s="55"/>
      <c r="AH3" s="55"/>
      <c r="AI3" s="55"/>
    </row>
    <row r="4" spans="1:35" ht="15.95" customHeight="1" thickBot="1" x14ac:dyDescent="0.25">
      <c r="A4" s="20" t="s">
        <v>0</v>
      </c>
      <c r="B4" s="21">
        <v>42025</v>
      </c>
      <c r="C4" s="21">
        <f>B4+7</f>
        <v>42032</v>
      </c>
      <c r="D4" s="21">
        <f t="shared" ref="D4:N4" si="0">C4+7</f>
        <v>42039</v>
      </c>
      <c r="E4" s="21">
        <f t="shared" si="0"/>
        <v>42046</v>
      </c>
      <c r="F4" s="21">
        <f t="shared" si="0"/>
        <v>42053</v>
      </c>
      <c r="G4" s="69">
        <f>F4+14</f>
        <v>42067</v>
      </c>
      <c r="H4" s="21">
        <f t="shared" si="0"/>
        <v>42074</v>
      </c>
      <c r="I4" s="21">
        <f t="shared" si="0"/>
        <v>42081</v>
      </c>
      <c r="J4" s="50">
        <f t="shared" si="0"/>
        <v>42088</v>
      </c>
      <c r="K4" s="21">
        <f t="shared" si="0"/>
        <v>42095</v>
      </c>
      <c r="L4" s="21">
        <f t="shared" si="0"/>
        <v>42102</v>
      </c>
      <c r="M4" s="21">
        <f t="shared" si="0"/>
        <v>42109</v>
      </c>
      <c r="N4" s="21">
        <f t="shared" si="0"/>
        <v>42116</v>
      </c>
      <c r="O4" s="21"/>
      <c r="P4" s="21"/>
      <c r="Q4" s="21"/>
      <c r="R4" s="21"/>
      <c r="S4" s="21"/>
      <c r="T4" s="21"/>
      <c r="U4" s="22" t="s">
        <v>4</v>
      </c>
      <c r="V4" s="23" t="s">
        <v>5</v>
      </c>
      <c r="Y4" s="43" t="s">
        <v>19</v>
      </c>
      <c r="Z4" s="43" t="s">
        <v>61</v>
      </c>
      <c r="AA4" s="31"/>
      <c r="AB4" s="31"/>
      <c r="AC4" s="45"/>
      <c r="AD4" s="45"/>
    </row>
    <row r="5" spans="1:35" s="3" customFormat="1" ht="20.100000000000001" customHeight="1" x14ac:dyDescent="0.2">
      <c r="A5" s="33" t="s">
        <v>45</v>
      </c>
      <c r="B5" s="28">
        <f>((Y$3-Y5)/Y$3)*10+0.3</f>
        <v>9</v>
      </c>
      <c r="C5" s="28">
        <v>10</v>
      </c>
      <c r="D5" s="28">
        <v>10</v>
      </c>
      <c r="E5" s="27">
        <v>9.25</v>
      </c>
      <c r="F5" s="28">
        <v>10</v>
      </c>
      <c r="G5" s="28">
        <v>10</v>
      </c>
      <c r="H5" s="27"/>
      <c r="I5" s="27"/>
      <c r="J5" s="27"/>
      <c r="K5" s="27"/>
      <c r="L5" s="27"/>
      <c r="M5" s="27"/>
      <c r="N5" s="27"/>
      <c r="O5" s="28"/>
      <c r="P5" s="27"/>
      <c r="Q5" s="28">
        <f>(12-Z5)/12*10</f>
        <v>10</v>
      </c>
      <c r="R5" s="61">
        <v>10</v>
      </c>
      <c r="S5" s="28">
        <v>9.75</v>
      </c>
      <c r="T5" s="28"/>
      <c r="U5" s="1">
        <f t="shared" ref="U5:U20" si="1">SUM(B5:T5)-MIN(Q5:T5)</f>
        <v>78.25</v>
      </c>
      <c r="V5" s="2">
        <f>U5/$U$3</f>
        <v>0.97812500000000002</v>
      </c>
      <c r="X5" s="46" t="str">
        <f t="shared" ref="X5:X18" si="2">IF(V5&gt;0.894,"A",IF(V5&gt;0.864,"B+",IF(V5&gt;0.794,"B",IF(V5&gt;0.764,"C+",IF(V5&gt;0.694,"C",IF(V5&gt;0.594,"D","F"))))))</f>
        <v>A</v>
      </c>
      <c r="Y5" s="4">
        <v>6.5</v>
      </c>
      <c r="Z5" s="6">
        <v>0</v>
      </c>
      <c r="AE5" s="42"/>
      <c r="AI5" s="3" t="s">
        <v>76</v>
      </c>
    </row>
    <row r="6" spans="1:35" s="3" customFormat="1" ht="20.100000000000001" customHeight="1" x14ac:dyDescent="0.2">
      <c r="A6" s="32" t="s">
        <v>55</v>
      </c>
      <c r="B6" s="28">
        <f t="shared" ref="B6:B15" si="3">((Y$3-Y6)/Y$3)*10+0.3</f>
        <v>8</v>
      </c>
      <c r="C6" s="28">
        <v>10</v>
      </c>
      <c r="D6" s="28">
        <v>10</v>
      </c>
      <c r="E6" s="67">
        <v>9.8000000000000007</v>
      </c>
      <c r="F6" s="61">
        <v>10</v>
      </c>
      <c r="G6" s="28">
        <v>10</v>
      </c>
      <c r="H6" s="27"/>
      <c r="I6" s="27"/>
      <c r="J6" s="27"/>
      <c r="K6" s="27"/>
      <c r="L6" s="27"/>
      <c r="M6" s="27"/>
      <c r="N6" s="27"/>
      <c r="O6" s="28"/>
      <c r="P6" s="27"/>
      <c r="Q6" s="28">
        <f t="shared" ref="Q6:Q14" si="4">(12-Z6)/12*10</f>
        <v>10</v>
      </c>
      <c r="R6" s="61">
        <v>9.5</v>
      </c>
      <c r="S6" s="28">
        <v>6</v>
      </c>
      <c r="T6" s="28"/>
      <c r="U6" s="1">
        <f t="shared" si="1"/>
        <v>77.3</v>
      </c>
      <c r="V6" s="5">
        <f t="shared" ref="V6" si="5">U6/$U$3</f>
        <v>0.96624999999999994</v>
      </c>
      <c r="X6" s="46" t="str">
        <f t="shared" si="2"/>
        <v>A</v>
      </c>
      <c r="Y6" s="4">
        <v>11.5</v>
      </c>
      <c r="Z6" s="6">
        <v>0</v>
      </c>
      <c r="AI6" s="3" t="s">
        <v>77</v>
      </c>
    </row>
    <row r="7" spans="1:35" s="3" customFormat="1" ht="20.100000000000001" customHeight="1" x14ac:dyDescent="0.2">
      <c r="A7" s="32" t="s">
        <v>52</v>
      </c>
      <c r="B7" s="28">
        <f t="shared" si="3"/>
        <v>9.4</v>
      </c>
      <c r="C7" s="28">
        <v>10</v>
      </c>
      <c r="D7" s="28">
        <v>10</v>
      </c>
      <c r="E7" s="27">
        <v>9.25</v>
      </c>
      <c r="F7" s="28">
        <v>10</v>
      </c>
      <c r="G7" s="28">
        <v>10</v>
      </c>
      <c r="H7" s="27"/>
      <c r="I7" s="27"/>
      <c r="J7" s="27"/>
      <c r="K7" s="27"/>
      <c r="L7" s="27"/>
      <c r="M7" s="27"/>
      <c r="N7" s="27"/>
      <c r="O7" s="28"/>
      <c r="P7" s="27"/>
      <c r="Q7" s="28">
        <f t="shared" si="4"/>
        <v>10.833333333333332</v>
      </c>
      <c r="R7" s="28">
        <v>11</v>
      </c>
      <c r="S7" s="28">
        <v>9</v>
      </c>
      <c r="T7" s="28"/>
      <c r="U7" s="1">
        <f t="shared" si="1"/>
        <v>80.483333333333334</v>
      </c>
      <c r="V7" s="5">
        <f t="shared" ref="V7:V18" si="6">U7/$U$3</f>
        <v>1.0060416666666667</v>
      </c>
      <c r="X7" s="46" t="str">
        <f t="shared" si="2"/>
        <v>A</v>
      </c>
      <c r="Y7" s="4">
        <v>4.5</v>
      </c>
      <c r="Z7" s="6">
        <v>-1</v>
      </c>
      <c r="AI7" s="3" t="s">
        <v>78</v>
      </c>
    </row>
    <row r="8" spans="1:35" s="3" customFormat="1" ht="20.100000000000001" customHeight="1" x14ac:dyDescent="0.2">
      <c r="A8" s="32" t="s">
        <v>49</v>
      </c>
      <c r="B8" s="28">
        <f t="shared" si="3"/>
        <v>9</v>
      </c>
      <c r="C8" s="28">
        <v>10</v>
      </c>
      <c r="D8" s="28">
        <v>10</v>
      </c>
      <c r="E8" s="27">
        <v>9.75</v>
      </c>
      <c r="F8" s="28">
        <v>10</v>
      </c>
      <c r="G8" s="28">
        <v>10</v>
      </c>
      <c r="H8" s="27"/>
      <c r="I8" s="27"/>
      <c r="J8" s="27"/>
      <c r="K8" s="27"/>
      <c r="L8" s="27"/>
      <c r="M8" s="27"/>
      <c r="N8" s="27"/>
      <c r="O8" s="28"/>
      <c r="P8" s="27"/>
      <c r="Q8" s="61">
        <f t="shared" si="4"/>
        <v>10</v>
      </c>
      <c r="R8" s="28">
        <v>8</v>
      </c>
      <c r="S8" s="28">
        <v>9</v>
      </c>
      <c r="T8" s="28"/>
      <c r="U8" s="1">
        <f t="shared" si="1"/>
        <v>77.75</v>
      </c>
      <c r="V8" s="5">
        <f>U8/$U$3</f>
        <v>0.97187500000000004</v>
      </c>
      <c r="X8" s="46" t="str">
        <f t="shared" si="2"/>
        <v>A</v>
      </c>
      <c r="Y8" s="4">
        <v>6.5</v>
      </c>
      <c r="Z8" s="6">
        <v>0</v>
      </c>
      <c r="AI8" s="3" t="s">
        <v>79</v>
      </c>
    </row>
    <row r="9" spans="1:35" s="3" customFormat="1" ht="20.100000000000001" customHeight="1" x14ac:dyDescent="0.2">
      <c r="A9" s="32" t="s">
        <v>50</v>
      </c>
      <c r="B9" s="28">
        <f t="shared" si="3"/>
        <v>10</v>
      </c>
      <c r="C9" s="28">
        <v>10</v>
      </c>
      <c r="D9" s="28">
        <v>10</v>
      </c>
      <c r="E9" s="27">
        <v>9.75</v>
      </c>
      <c r="F9" s="28">
        <v>10</v>
      </c>
      <c r="G9" s="28">
        <v>10</v>
      </c>
      <c r="H9" s="27"/>
      <c r="I9" s="27"/>
      <c r="J9" s="27"/>
      <c r="K9" s="27"/>
      <c r="L9" s="27"/>
      <c r="M9" s="27"/>
      <c r="N9" s="27"/>
      <c r="O9" s="28"/>
      <c r="P9" s="27"/>
      <c r="Q9" s="61">
        <f t="shared" si="4"/>
        <v>10</v>
      </c>
      <c r="R9" s="28">
        <v>9.75</v>
      </c>
      <c r="S9" s="28">
        <v>7.5</v>
      </c>
      <c r="T9" s="28"/>
      <c r="U9" s="1">
        <f t="shared" si="1"/>
        <v>79.5</v>
      </c>
      <c r="V9" s="5">
        <f>U9/$U$3</f>
        <v>0.99375000000000002</v>
      </c>
      <c r="X9" s="46" t="str">
        <f t="shared" si="2"/>
        <v>A</v>
      </c>
      <c r="Y9" s="4">
        <v>1.5</v>
      </c>
      <c r="Z9" s="6">
        <v>0</v>
      </c>
      <c r="AI9" s="3" t="s">
        <v>80</v>
      </c>
    </row>
    <row r="10" spans="1:35" s="3" customFormat="1" ht="20.100000000000001" customHeight="1" x14ac:dyDescent="0.2">
      <c r="A10" s="32" t="s">
        <v>48</v>
      </c>
      <c r="B10" s="28">
        <f t="shared" si="3"/>
        <v>8.4499999999999993</v>
      </c>
      <c r="C10" s="28">
        <v>10</v>
      </c>
      <c r="D10" s="28">
        <v>10</v>
      </c>
      <c r="E10" s="27">
        <v>9.25</v>
      </c>
      <c r="F10" s="61">
        <v>10</v>
      </c>
      <c r="G10" s="28">
        <v>10</v>
      </c>
      <c r="H10" s="27"/>
      <c r="I10" s="27"/>
      <c r="J10" s="27"/>
      <c r="K10" s="27"/>
      <c r="L10" s="27"/>
      <c r="M10" s="27"/>
      <c r="N10" s="27"/>
      <c r="O10" s="28"/>
      <c r="P10" s="27"/>
      <c r="Q10" s="61">
        <f t="shared" si="4"/>
        <v>8.3333333333333339</v>
      </c>
      <c r="R10" s="28">
        <v>8.25</v>
      </c>
      <c r="S10" s="28">
        <v>8.25</v>
      </c>
      <c r="T10" s="28"/>
      <c r="U10" s="1">
        <f t="shared" si="1"/>
        <v>74.283333333333331</v>
      </c>
      <c r="V10" s="5">
        <f t="shared" si="6"/>
        <v>0.9285416666666666</v>
      </c>
      <c r="X10" s="46" t="str">
        <f t="shared" si="2"/>
        <v>A</v>
      </c>
      <c r="Y10" s="4">
        <v>9.25</v>
      </c>
      <c r="Z10" s="6">
        <v>2</v>
      </c>
      <c r="AE10" s="42"/>
      <c r="AI10" s="3" t="s">
        <v>81</v>
      </c>
    </row>
    <row r="11" spans="1:35" s="3" customFormat="1" ht="20.100000000000001" customHeight="1" x14ac:dyDescent="0.2">
      <c r="A11" s="32" t="s">
        <v>51</v>
      </c>
      <c r="B11" s="28">
        <f t="shared" si="3"/>
        <v>9.1000000000000014</v>
      </c>
      <c r="C11" s="28">
        <v>10</v>
      </c>
      <c r="D11" s="28">
        <v>10</v>
      </c>
      <c r="E11" s="27">
        <v>9.5</v>
      </c>
      <c r="F11" s="28">
        <v>10</v>
      </c>
      <c r="G11" s="28">
        <v>10</v>
      </c>
      <c r="H11" s="27"/>
      <c r="I11" s="27"/>
      <c r="J11" s="27"/>
      <c r="K11" s="27"/>
      <c r="L11" s="27"/>
      <c r="M11" s="27"/>
      <c r="N11" s="27"/>
      <c r="O11" s="28"/>
      <c r="P11" s="27"/>
      <c r="Q11" s="28">
        <f t="shared" si="4"/>
        <v>9.1666666666666661</v>
      </c>
      <c r="R11" s="28">
        <v>8</v>
      </c>
      <c r="S11" s="28">
        <v>10</v>
      </c>
      <c r="T11" s="28"/>
      <c r="U11" s="1">
        <f t="shared" si="1"/>
        <v>77.766666666666666</v>
      </c>
      <c r="V11" s="5">
        <f t="shared" si="6"/>
        <v>0.9720833333333333</v>
      </c>
      <c r="X11" s="46" t="str">
        <f t="shared" si="2"/>
        <v>A</v>
      </c>
      <c r="Y11" s="4">
        <v>6</v>
      </c>
      <c r="Z11" s="6">
        <v>1</v>
      </c>
      <c r="AI11" s="3" t="s">
        <v>82</v>
      </c>
    </row>
    <row r="12" spans="1:35" s="3" customFormat="1" ht="20.100000000000001" customHeight="1" x14ac:dyDescent="0.2">
      <c r="A12" s="32" t="s">
        <v>46</v>
      </c>
      <c r="B12" s="28">
        <f t="shared" si="3"/>
        <v>9.2000000000000011</v>
      </c>
      <c r="C12" s="28">
        <v>10</v>
      </c>
      <c r="D12" s="28">
        <v>10</v>
      </c>
      <c r="E12" s="27">
        <v>9.25</v>
      </c>
      <c r="F12" s="28">
        <v>10</v>
      </c>
      <c r="G12" s="28">
        <v>10</v>
      </c>
      <c r="H12" s="27"/>
      <c r="I12" s="27"/>
      <c r="J12" s="27"/>
      <c r="K12" s="27"/>
      <c r="L12" s="27"/>
      <c r="M12" s="27"/>
      <c r="N12" s="27"/>
      <c r="O12" s="28"/>
      <c r="P12" s="27"/>
      <c r="Q12" s="61">
        <f t="shared" si="4"/>
        <v>10</v>
      </c>
      <c r="R12" s="28">
        <v>8.25</v>
      </c>
      <c r="S12" s="28">
        <v>9.75</v>
      </c>
      <c r="T12" s="28"/>
      <c r="U12" s="1">
        <f t="shared" si="1"/>
        <v>78.2</v>
      </c>
      <c r="V12" s="5">
        <f t="shared" si="6"/>
        <v>0.97750000000000004</v>
      </c>
      <c r="X12" s="46" t="str">
        <f t="shared" si="2"/>
        <v>A</v>
      </c>
      <c r="Y12" s="4">
        <v>5.5</v>
      </c>
      <c r="Z12" s="6">
        <v>0</v>
      </c>
      <c r="AI12" s="3" t="s">
        <v>83</v>
      </c>
    </row>
    <row r="13" spans="1:35" s="3" customFormat="1" ht="20.100000000000001" customHeight="1" x14ac:dyDescent="0.2">
      <c r="A13" s="32" t="s">
        <v>36</v>
      </c>
      <c r="B13" s="28">
        <f t="shared" si="3"/>
        <v>9.3500000000000014</v>
      </c>
      <c r="C13" s="28">
        <v>10</v>
      </c>
      <c r="D13" s="28">
        <v>10</v>
      </c>
      <c r="E13" s="67">
        <v>9.8000000000000007</v>
      </c>
      <c r="F13" s="61">
        <v>10</v>
      </c>
      <c r="G13" s="28">
        <v>10</v>
      </c>
      <c r="H13" s="27"/>
      <c r="I13" s="27"/>
      <c r="J13" s="27"/>
      <c r="K13" s="27"/>
      <c r="L13" s="27"/>
      <c r="M13" s="27"/>
      <c r="N13" s="27"/>
      <c r="O13" s="28"/>
      <c r="P13" s="27"/>
      <c r="Q13" s="28">
        <f t="shared" si="4"/>
        <v>10</v>
      </c>
      <c r="R13" s="61">
        <v>9.75</v>
      </c>
      <c r="S13" s="28">
        <v>9</v>
      </c>
      <c r="T13" s="28"/>
      <c r="U13" s="1">
        <f t="shared" si="1"/>
        <v>78.900000000000006</v>
      </c>
      <c r="V13" s="5">
        <f t="shared" si="6"/>
        <v>0.98625000000000007</v>
      </c>
      <c r="X13" s="46" t="str">
        <f t="shared" si="2"/>
        <v>A</v>
      </c>
      <c r="Y13" s="4">
        <v>4.75</v>
      </c>
      <c r="Z13" s="6">
        <v>0</v>
      </c>
      <c r="AI13" s="3" t="s">
        <v>84</v>
      </c>
    </row>
    <row r="14" spans="1:35" s="3" customFormat="1" ht="20.100000000000001" customHeight="1" x14ac:dyDescent="0.2">
      <c r="A14" s="32" t="s">
        <v>47</v>
      </c>
      <c r="B14" s="28">
        <f>((Y$3-Y14)/Y$3)*10+0.3</f>
        <v>9.1000000000000014</v>
      </c>
      <c r="C14" s="28">
        <v>10</v>
      </c>
      <c r="D14" s="28">
        <v>10</v>
      </c>
      <c r="E14" s="27">
        <v>9.25</v>
      </c>
      <c r="F14" s="61">
        <v>10</v>
      </c>
      <c r="G14" s="28">
        <v>10</v>
      </c>
      <c r="H14" s="27"/>
      <c r="I14" s="27"/>
      <c r="J14" s="27"/>
      <c r="K14" s="27"/>
      <c r="L14" s="27"/>
      <c r="M14" s="27"/>
      <c r="N14" s="27"/>
      <c r="O14" s="28"/>
      <c r="P14" s="27"/>
      <c r="Q14" s="28">
        <f t="shared" si="4"/>
        <v>8.3333333333333339</v>
      </c>
      <c r="R14" s="61">
        <v>10</v>
      </c>
      <c r="S14" s="28">
        <v>9.5</v>
      </c>
      <c r="T14" s="28"/>
      <c r="U14" s="1">
        <f t="shared" si="1"/>
        <v>77.850000000000009</v>
      </c>
      <c r="V14" s="5">
        <f>U14/$U$3</f>
        <v>0.97312500000000013</v>
      </c>
      <c r="X14" s="46" t="str">
        <f t="shared" si="2"/>
        <v>A</v>
      </c>
      <c r="Y14" s="4">
        <v>6</v>
      </c>
      <c r="Z14" s="6">
        <v>2</v>
      </c>
      <c r="AI14" s="3" t="s">
        <v>85</v>
      </c>
    </row>
    <row r="15" spans="1:35" s="3" customFormat="1" ht="20.100000000000001" customHeight="1" x14ac:dyDescent="0.2">
      <c r="A15" s="32" t="s">
        <v>57</v>
      </c>
      <c r="B15" s="28">
        <f t="shared" si="3"/>
        <v>9.3500000000000014</v>
      </c>
      <c r="C15" s="28">
        <v>10</v>
      </c>
      <c r="D15" s="28">
        <v>10</v>
      </c>
      <c r="E15" s="67">
        <v>9.8000000000000007</v>
      </c>
      <c r="F15" s="61">
        <v>10</v>
      </c>
      <c r="G15" s="28">
        <v>10</v>
      </c>
      <c r="H15" s="27"/>
      <c r="I15" s="27"/>
      <c r="J15" s="27"/>
      <c r="K15" s="27"/>
      <c r="L15" s="27"/>
      <c r="M15" s="27"/>
      <c r="N15" s="27"/>
      <c r="O15" s="28"/>
      <c r="P15" s="27"/>
      <c r="Q15" s="61">
        <f>(12-Z15)/12*10</f>
        <v>10</v>
      </c>
      <c r="R15" s="61">
        <v>9.75</v>
      </c>
      <c r="S15" s="28">
        <v>8.8800000000000008</v>
      </c>
      <c r="T15" s="28"/>
      <c r="U15" s="1">
        <f t="shared" si="1"/>
        <v>78.900000000000006</v>
      </c>
      <c r="V15" s="5">
        <f t="shared" si="6"/>
        <v>0.98625000000000007</v>
      </c>
      <c r="X15" s="46" t="str">
        <f t="shared" si="2"/>
        <v>A</v>
      </c>
      <c r="Y15" s="4">
        <v>4.75</v>
      </c>
      <c r="Z15" s="6">
        <v>0</v>
      </c>
      <c r="AE15" s="42"/>
      <c r="AI15" s="3" t="s">
        <v>86</v>
      </c>
    </row>
    <row r="16" spans="1:35" s="3" customFormat="1" ht="20.100000000000001" customHeight="1" x14ac:dyDescent="0.2">
      <c r="A16" s="32" t="s">
        <v>53</v>
      </c>
      <c r="B16" s="28">
        <f t="shared" ref="B16:B18" si="7">((Y$3-Y16)/Y$3)*10+0.3</f>
        <v>9</v>
      </c>
      <c r="C16" s="28">
        <v>10</v>
      </c>
      <c r="D16" s="28">
        <v>10</v>
      </c>
      <c r="E16" s="27">
        <v>9.25</v>
      </c>
      <c r="F16" s="59"/>
      <c r="G16" s="28">
        <v>10</v>
      </c>
      <c r="H16" s="27"/>
      <c r="I16" s="27"/>
      <c r="J16" s="27"/>
      <c r="K16" s="27"/>
      <c r="L16" s="27"/>
      <c r="M16" s="27"/>
      <c r="N16" s="27"/>
      <c r="O16" s="28"/>
      <c r="P16" s="27"/>
      <c r="Q16" s="28">
        <f t="shared" ref="Q16:Q18" si="8">(12-Z16)/12*10</f>
        <v>8.3333333333333339</v>
      </c>
      <c r="R16" s="28">
        <v>8.5</v>
      </c>
      <c r="S16" s="28">
        <v>9.5</v>
      </c>
      <c r="T16" s="28"/>
      <c r="U16" s="1">
        <f t="shared" si="1"/>
        <v>66.250000000000014</v>
      </c>
      <c r="V16" s="5">
        <f t="shared" si="6"/>
        <v>0.82812500000000022</v>
      </c>
      <c r="X16" s="46" t="str">
        <f t="shared" si="2"/>
        <v>B</v>
      </c>
      <c r="Y16" s="4">
        <v>6.5</v>
      </c>
      <c r="Z16" s="6">
        <v>2</v>
      </c>
      <c r="AI16" s="3" t="s">
        <v>87</v>
      </c>
    </row>
    <row r="17" spans="1:35" s="3" customFormat="1" ht="20.100000000000001" customHeight="1" x14ac:dyDescent="0.2">
      <c r="A17" s="32" t="s">
        <v>54</v>
      </c>
      <c r="B17" s="28">
        <f t="shared" si="7"/>
        <v>7.8</v>
      </c>
      <c r="C17" s="28">
        <v>10</v>
      </c>
      <c r="D17" s="28">
        <v>10</v>
      </c>
      <c r="E17" s="68">
        <v>5</v>
      </c>
      <c r="F17" s="28">
        <v>10</v>
      </c>
      <c r="G17" s="28">
        <v>10</v>
      </c>
      <c r="H17" s="27"/>
      <c r="I17" s="27"/>
      <c r="J17" s="27"/>
      <c r="K17" s="27"/>
      <c r="L17" s="27"/>
      <c r="M17" s="27"/>
      <c r="N17" s="27"/>
      <c r="O17" s="28"/>
      <c r="P17" s="27"/>
      <c r="Q17" s="28">
        <f t="shared" si="8"/>
        <v>6.6666666666666661</v>
      </c>
      <c r="R17" s="61">
        <v>10</v>
      </c>
      <c r="S17" s="28">
        <v>10</v>
      </c>
      <c r="T17" s="28"/>
      <c r="U17" s="1">
        <f t="shared" si="1"/>
        <v>72.8</v>
      </c>
      <c r="V17" s="5">
        <f>U17/$U$3</f>
        <v>0.90999999999999992</v>
      </c>
      <c r="X17" s="46" t="str">
        <f t="shared" si="2"/>
        <v>A</v>
      </c>
      <c r="Y17" s="4">
        <v>12.5</v>
      </c>
      <c r="Z17" s="6">
        <v>4</v>
      </c>
      <c r="AI17" s="3" t="s">
        <v>88</v>
      </c>
    </row>
    <row r="18" spans="1:35" s="3" customFormat="1" ht="20.100000000000001" customHeight="1" x14ac:dyDescent="0.2">
      <c r="A18" s="32" t="s">
        <v>44</v>
      </c>
      <c r="B18" s="28">
        <f t="shared" si="7"/>
        <v>8.6</v>
      </c>
      <c r="C18" s="28">
        <v>10</v>
      </c>
      <c r="D18" s="28">
        <v>10</v>
      </c>
      <c r="E18" s="27">
        <v>9.5</v>
      </c>
      <c r="F18" s="28">
        <v>10</v>
      </c>
      <c r="G18" s="28">
        <v>10</v>
      </c>
      <c r="H18" s="27"/>
      <c r="I18" s="27"/>
      <c r="J18" s="27"/>
      <c r="K18" s="27"/>
      <c r="L18" s="27"/>
      <c r="M18" s="27"/>
      <c r="N18" s="27"/>
      <c r="O18" s="28"/>
      <c r="P18" s="27"/>
      <c r="Q18" s="28">
        <f t="shared" si="8"/>
        <v>8.3333333333333339</v>
      </c>
      <c r="R18" s="28">
        <v>8</v>
      </c>
      <c r="S18" s="28">
        <v>9.5</v>
      </c>
      <c r="T18" s="28"/>
      <c r="U18" s="1">
        <f t="shared" si="1"/>
        <v>75.933333333333337</v>
      </c>
      <c r="V18" s="5">
        <f t="shared" si="6"/>
        <v>0.94916666666666671</v>
      </c>
      <c r="X18" s="46" t="str">
        <f t="shared" si="2"/>
        <v>A</v>
      </c>
      <c r="Y18" s="4">
        <v>8.5</v>
      </c>
      <c r="Z18" s="6">
        <v>2</v>
      </c>
      <c r="AE18" s="42"/>
      <c r="AI18" s="3" t="s">
        <v>89</v>
      </c>
    </row>
    <row r="19" spans="1:35" s="3" customFormat="1" ht="20.100000000000001" customHeight="1" x14ac:dyDescent="0.2">
      <c r="A19" s="32"/>
      <c r="B19" s="28"/>
      <c r="C19" s="28"/>
      <c r="D19" s="28"/>
      <c r="E19" s="27"/>
      <c r="F19" s="28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1">
        <f t="shared" si="1"/>
        <v>0</v>
      </c>
      <c r="V19" s="5">
        <f>U19/$U$3</f>
        <v>0</v>
      </c>
      <c r="Y19" s="4"/>
      <c r="Z19" s="6"/>
    </row>
    <row r="20" spans="1:35" s="3" customFormat="1" ht="20.100000000000001" customHeight="1" x14ac:dyDescent="0.2">
      <c r="A20" s="32"/>
      <c r="B20" s="28"/>
      <c r="C20" s="28"/>
      <c r="D20" s="28"/>
      <c r="E20" s="27"/>
      <c r="F20" s="28"/>
      <c r="G20" s="2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1">
        <f t="shared" si="1"/>
        <v>0</v>
      </c>
      <c r="V20" s="5">
        <f>U20/$U$3</f>
        <v>0</v>
      </c>
      <c r="Y20" s="4"/>
    </row>
    <row r="21" spans="1:35" s="3" customFormat="1" ht="20.100000000000001" customHeight="1" x14ac:dyDescent="0.2">
      <c r="A21" s="32"/>
      <c r="B21" s="28"/>
      <c r="C21" s="28"/>
      <c r="D21" s="28"/>
      <c r="E21" s="27"/>
      <c r="F21" s="28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1"/>
      <c r="V21" s="5"/>
      <c r="Y21" s="4"/>
    </row>
    <row r="22" spans="1:35" s="3" customFormat="1" ht="20.100000000000001" customHeight="1" x14ac:dyDescent="0.2">
      <c r="A22" s="32"/>
      <c r="B22" s="28"/>
      <c r="C22" s="28"/>
      <c r="D22" s="28"/>
      <c r="E22" s="27"/>
      <c r="F22" s="28"/>
      <c r="G22" s="2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1">
        <f>SUM(B22:T22)-MIN(Q22:T22)</f>
        <v>0</v>
      </c>
      <c r="V22" s="5">
        <f>U22/$U$3</f>
        <v>0</v>
      </c>
      <c r="Y22" s="4"/>
    </row>
    <row r="23" spans="1:35" s="3" customFormat="1" ht="20.100000000000001" customHeight="1" thickBot="1" x14ac:dyDescent="0.25">
      <c r="A23" s="7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10"/>
      <c r="Y23" s="4"/>
    </row>
    <row r="24" spans="1:35" x14ac:dyDescent="0.2">
      <c r="J24" s="31"/>
    </row>
    <row r="25" spans="1:35" x14ac:dyDescent="0.2">
      <c r="S25" s="44"/>
    </row>
    <row r="27" spans="1:35" x14ac:dyDescent="0.2">
      <c r="B27" s="37"/>
      <c r="C27" s="31"/>
    </row>
    <row r="28" spans="1:35" x14ac:dyDescent="0.2">
      <c r="B28" s="37"/>
      <c r="C28" s="31"/>
    </row>
    <row r="29" spans="1:35" x14ac:dyDescent="0.2">
      <c r="B29" s="37"/>
      <c r="C29" s="31"/>
    </row>
    <row r="30" spans="1:35" x14ac:dyDescent="0.2">
      <c r="B30" s="37"/>
      <c r="C30" s="31"/>
    </row>
    <row r="31" spans="1:35" x14ac:dyDescent="0.2">
      <c r="B31" s="30"/>
      <c r="C31" s="31"/>
    </row>
    <row r="32" spans="1:35" x14ac:dyDescent="0.2">
      <c r="B32" s="30"/>
      <c r="C32" s="31"/>
    </row>
    <row r="36" spans="2:2" x14ac:dyDescent="0.2">
      <c r="B36" s="14" t="s">
        <v>1</v>
      </c>
    </row>
  </sheetData>
  <autoFilter ref="A4:AI23"/>
  <phoneticPr fontId="2" type="noConversion"/>
  <printOptions horizontalCentered="1"/>
  <pageMargins left="0.25" right="0.25" top="1" bottom="1" header="0.5" footer="0.5"/>
  <pageSetup scale="70" orientation="landscape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2.75" x14ac:dyDescent="0.2"/>
  <sheetData>
    <row r="1" spans="1:2" x14ac:dyDescent="0.2">
      <c r="A1" s="25">
        <v>0</v>
      </c>
      <c r="B1" s="24">
        <f>((18-(A1))/18)*10</f>
        <v>10</v>
      </c>
    </row>
    <row r="2" spans="1:2" x14ac:dyDescent="0.2">
      <c r="A2" s="25">
        <v>1</v>
      </c>
      <c r="B2" s="24">
        <f t="shared" ref="B2:B18" si="0">((18-(A2))/18)*10</f>
        <v>9.4444444444444446</v>
      </c>
    </row>
    <row r="3" spans="1:2" x14ac:dyDescent="0.2">
      <c r="A3" s="25">
        <v>2</v>
      </c>
      <c r="B3" s="24">
        <f t="shared" si="0"/>
        <v>8.8888888888888893</v>
      </c>
    </row>
    <row r="4" spans="1:2" x14ac:dyDescent="0.2">
      <c r="A4" s="25">
        <v>3</v>
      </c>
      <c r="B4" s="24">
        <f t="shared" si="0"/>
        <v>8.3333333333333339</v>
      </c>
    </row>
    <row r="5" spans="1:2" x14ac:dyDescent="0.2">
      <c r="A5" s="25">
        <v>4</v>
      </c>
      <c r="B5" s="24">
        <f t="shared" si="0"/>
        <v>7.7777777777777777</v>
      </c>
    </row>
    <row r="6" spans="1:2" x14ac:dyDescent="0.2">
      <c r="A6" s="25">
        <v>5</v>
      </c>
      <c r="B6" s="24">
        <f t="shared" si="0"/>
        <v>7.2222222222222223</v>
      </c>
    </row>
    <row r="7" spans="1:2" x14ac:dyDescent="0.2">
      <c r="A7" s="25">
        <v>6</v>
      </c>
      <c r="B7" s="24">
        <f t="shared" si="0"/>
        <v>6.6666666666666661</v>
      </c>
    </row>
    <row r="8" spans="1:2" x14ac:dyDescent="0.2">
      <c r="A8" s="25">
        <v>7</v>
      </c>
      <c r="B8" s="24">
        <f t="shared" si="0"/>
        <v>6.1111111111111116</v>
      </c>
    </row>
    <row r="9" spans="1:2" x14ac:dyDescent="0.2">
      <c r="A9" s="25">
        <v>8</v>
      </c>
      <c r="B9" s="24">
        <f t="shared" si="0"/>
        <v>5.5555555555555554</v>
      </c>
    </row>
    <row r="10" spans="1:2" x14ac:dyDescent="0.2">
      <c r="A10" s="25">
        <v>9</v>
      </c>
      <c r="B10" s="24">
        <f t="shared" si="0"/>
        <v>5</v>
      </c>
    </row>
    <row r="11" spans="1:2" x14ac:dyDescent="0.2">
      <c r="A11" s="25">
        <v>11</v>
      </c>
      <c r="B11" s="24">
        <f t="shared" si="0"/>
        <v>3.8888888888888888</v>
      </c>
    </row>
    <row r="12" spans="1:2" x14ac:dyDescent="0.2">
      <c r="A12" s="25">
        <v>12</v>
      </c>
      <c r="B12" s="24">
        <f t="shared" si="0"/>
        <v>3.333333333333333</v>
      </c>
    </row>
    <row r="13" spans="1:2" x14ac:dyDescent="0.2">
      <c r="A13" s="25">
        <v>13</v>
      </c>
      <c r="B13" s="24">
        <f t="shared" si="0"/>
        <v>2.7777777777777777</v>
      </c>
    </row>
    <row r="14" spans="1:2" x14ac:dyDescent="0.2">
      <c r="A14" s="25">
        <v>14</v>
      </c>
      <c r="B14" s="24">
        <f t="shared" si="0"/>
        <v>2.2222222222222223</v>
      </c>
    </row>
    <row r="15" spans="1:2" x14ac:dyDescent="0.2">
      <c r="A15" s="25">
        <v>15</v>
      </c>
      <c r="B15" s="24">
        <f t="shared" si="0"/>
        <v>1.6666666666666665</v>
      </c>
    </row>
    <row r="16" spans="1:2" x14ac:dyDescent="0.2">
      <c r="A16" s="25">
        <v>16</v>
      </c>
      <c r="B16" s="24">
        <f t="shared" si="0"/>
        <v>1.1111111111111112</v>
      </c>
    </row>
    <row r="17" spans="1:2" x14ac:dyDescent="0.2">
      <c r="A17" s="25">
        <v>17</v>
      </c>
      <c r="B17" s="24">
        <f t="shared" si="0"/>
        <v>0.55555555555555558</v>
      </c>
    </row>
    <row r="18" spans="1:2" x14ac:dyDescent="0.2">
      <c r="A18" s="25">
        <v>18</v>
      </c>
      <c r="B18" s="24">
        <f t="shared" si="0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2014F 113-Monday 230</vt:lpstr>
      <vt:lpstr>2014F 113-Wed</vt:lpstr>
      <vt:lpstr>Sheet1</vt:lpstr>
      <vt:lpstr>'2014F 113-Monday 230'!Print_Area</vt:lpstr>
      <vt:lpstr>'2014F 113-Wed'!Print_Area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Quarles, William A.</dc:creator>
  <cp:lastModifiedBy>Al</cp:lastModifiedBy>
  <cp:lastPrinted>2014-01-27T23:10:27Z</cp:lastPrinted>
  <dcterms:created xsi:type="dcterms:W3CDTF">2007-08-26T22:16:44Z</dcterms:created>
  <dcterms:modified xsi:type="dcterms:W3CDTF">2015-03-09T09:56:04Z</dcterms:modified>
</cp:coreProperties>
</file>